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illiam Dussan\Desktop\NUEVOS APLICATIVOS\Intereses de mora\"/>
    </mc:Choice>
  </mc:AlternateContent>
  <xr:revisionPtr revIDLastSave="0" documentId="13_ncr:1_{D250D1AF-0479-440D-9F89-06A965AA3D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quidador" sheetId="1" r:id="rId1"/>
    <sheet name="Tasas" sheetId="2" state="hidden" r:id="rId2"/>
  </sheets>
  <definedNames>
    <definedName name="_xlnm.Print_Area" localSheetId="0">Liquidador!$A$1:$D$62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I12" i="1"/>
  <c r="C7" i="1" l="1"/>
  <c r="I22" i="1"/>
  <c r="J22" i="1"/>
  <c r="I23" i="1"/>
  <c r="J23" i="1"/>
  <c r="I24" i="1"/>
  <c r="J24" i="1"/>
  <c r="J21" i="1"/>
  <c r="I21" i="1"/>
  <c r="J18" i="1"/>
  <c r="J20" i="1"/>
  <c r="I20" i="1"/>
  <c r="J19" i="1"/>
  <c r="I19" i="1"/>
  <c r="I18" i="1"/>
  <c r="F36" i="1"/>
  <c r="J14" i="1"/>
  <c r="J15" i="1"/>
  <c r="J16" i="1"/>
  <c r="J17" i="1"/>
  <c r="I13" i="1"/>
  <c r="I14" i="1"/>
  <c r="I15" i="1"/>
  <c r="I16" i="1"/>
  <c r="I17" i="1"/>
  <c r="J11" i="1"/>
  <c r="C17" i="1" s="1"/>
  <c r="C20" i="1" s="1"/>
  <c r="C19" i="1" s="1"/>
  <c r="C25" i="1" s="1"/>
  <c r="J13" i="1"/>
  <c r="J12" i="1"/>
  <c r="B16" i="2"/>
  <c r="C33" i="1"/>
  <c r="C24" i="1"/>
  <c r="C26" i="1" l="1"/>
  <c r="C32" i="1" s="1"/>
  <c r="C34" i="1" s="1"/>
  <c r="F28" i="1" l="1"/>
</calcChain>
</file>

<file path=xl/sharedStrings.xml><?xml version="1.0" encoding="utf-8"?>
<sst xmlns="http://schemas.openxmlformats.org/spreadsheetml/2006/main" count="40" uniqueCount="37">
  <si>
    <t>EMPRESA DE EJEMPLO</t>
  </si>
  <si>
    <t>Tipo de impuesto</t>
  </si>
  <si>
    <t>RENTA</t>
  </si>
  <si>
    <t>Periodo gravable</t>
  </si>
  <si>
    <t>Fecha en la que va a realizar el pago</t>
  </si>
  <si>
    <t>Fecha inicial</t>
  </si>
  <si>
    <t>Nombre del contribuyente</t>
  </si>
  <si>
    <t>LIQUIDACIÓN</t>
  </si>
  <si>
    <t>SI</t>
  </si>
  <si>
    <t>NO</t>
  </si>
  <si>
    <t>Dias de mora</t>
  </si>
  <si>
    <t>Tasa diaria a utilizar</t>
  </si>
  <si>
    <t>Interes de mora $</t>
  </si>
  <si>
    <t>Valor del impuesto base $</t>
  </si>
  <si>
    <t>TOTAL A PAGAR</t>
  </si>
  <si>
    <t>TOTAL A PAGAR EN RECIBO 490</t>
  </si>
  <si>
    <t>IMPUESTO</t>
  </si>
  <si>
    <t>INTERESES</t>
  </si>
  <si>
    <t>DATOS PARA LA LIQUIDACION</t>
  </si>
  <si>
    <t>Observaciones:</t>
  </si>
  <si>
    <t>Calculó</t>
  </si>
  <si>
    <t>Revisó</t>
  </si>
  <si>
    <t xml:space="preserve">SANCIÓN </t>
  </si>
  <si>
    <t>LIQUIDADOR DE INTERESES MORATORIOS</t>
  </si>
  <si>
    <t>Hasta</t>
  </si>
  <si>
    <t>Desde</t>
  </si>
  <si>
    <t>% Anual</t>
  </si>
  <si>
    <t>TASAS HISTRÓRICAS</t>
  </si>
  <si>
    <t>TASAS</t>
  </si>
  <si>
    <t>Consultar tasas en Superfinanciera</t>
  </si>
  <si>
    <t>Impuestos nacionales</t>
  </si>
  <si>
    <t>Reducción de tasa (Art. 91 y 93 de la Ley 2277 de 2022</t>
  </si>
  <si>
    <t xml:space="preserve">Tasa de interés moratorio </t>
  </si>
  <si>
    <t>Tasa de interés moratorio a aplicar</t>
  </si>
  <si>
    <t>2023</t>
  </si>
  <si>
    <t>Revise aplicación art. 91 y 93 Ley 2277 de 2022</t>
  </si>
  <si>
    <t>Tasa Actualizada a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</si>
</sst>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[$-C0A]d\-mmm\-yy;@"/>
    <numFmt numFmtId="165" formatCode="dd/mm/yyyy;@"/>
    <numFmt numFmtId="166" formatCode="_-* #,##0_-;\-* #,##0_-;_-* &quot;-&quot;??_-;_-@_-"/>
    <numFmt numFmtId="167" formatCode="0.0000000%"/>
    <numFmt numFmtId="168" formatCode="d/mm/yyyy;@"/>
    <numFmt numFmtId="169" formatCode="_-* #,##0.000000000_-;\-* #,##0.000000000_-;_-* &quot;-&quot;??_-;_-@_-"/>
    <numFmt numFmtId="170" formatCode="_-* #,##0.00000_-;\-* #,##0.00000_-;_-* &quot;-&quot;??_-;_-@_-"/>
  </numFmts>
  <fonts count="20" x14ac:knownFonts="1">
    <font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u/>
      <sz val="8"/>
      <color theme="10"/>
      <name val="Tahoma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Tahoma"/>
      <family val="2"/>
    </font>
    <font>
      <sz val="8"/>
      <color rgb="FFFF6600"/>
      <name val="Tahoma"/>
      <family val="2"/>
    </font>
    <font>
      <sz val="10"/>
      <color theme="1"/>
      <name val="Arial"/>
      <family val="2"/>
    </font>
    <font>
      <sz val="10"/>
      <color rgb="FFFF0000"/>
      <name val="Tahoma"/>
      <family val="2"/>
    </font>
    <font>
      <sz val="12"/>
      <color rgb="FFFF0000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2"/>
      <color theme="8" tint="-0.249977111117893"/>
      <name val="Arial"/>
      <family val="2"/>
    </font>
    <font>
      <sz val="7"/>
      <color rgb="FFFF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/>
      <diagonal/>
    </border>
    <border>
      <left/>
      <right style="thin">
        <color rgb="FFFF6600"/>
      </right>
      <top style="thin">
        <color rgb="FFFF6600"/>
      </top>
      <bottom/>
      <diagonal/>
    </border>
    <border>
      <left style="thin">
        <color rgb="FFFF6600"/>
      </left>
      <right/>
      <top/>
      <bottom/>
      <diagonal/>
    </border>
    <border>
      <left/>
      <right style="thin">
        <color rgb="FFFF6600"/>
      </right>
      <top/>
      <bottom/>
      <diagonal/>
    </border>
    <border>
      <left style="thin">
        <color rgb="FFFF6600"/>
      </left>
      <right/>
      <top/>
      <bottom style="thin">
        <color rgb="FFFF6600"/>
      </bottom>
      <diagonal/>
    </border>
    <border>
      <left/>
      <right style="thin">
        <color rgb="FFFF6600"/>
      </right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 style="thin">
        <color rgb="FFFF6600"/>
      </left>
      <right style="thin">
        <color theme="0" tint="-0.14999847407452621"/>
      </right>
      <top style="thin">
        <color rgb="FFFF6600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FF6600"/>
      </right>
      <top style="thin">
        <color rgb="FFFF6600"/>
      </top>
      <bottom style="thin">
        <color theme="0" tint="-0.14999847407452621"/>
      </bottom>
      <diagonal/>
    </border>
    <border>
      <left style="thin">
        <color rgb="FFFF6600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rgb="FFFF66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FF6600"/>
      </left>
      <right style="thin">
        <color theme="0" tint="-0.14999847407452621"/>
      </right>
      <top style="thin">
        <color theme="0" tint="-0.14999847407452621"/>
      </top>
      <bottom style="thin">
        <color rgb="FFFF6600"/>
      </bottom>
      <diagonal/>
    </border>
    <border>
      <left style="thin">
        <color theme="0" tint="-0.14999847407452621"/>
      </left>
      <right style="thin">
        <color rgb="FFFF6600"/>
      </right>
      <top style="thin">
        <color theme="0" tint="-0.14999847407452621"/>
      </top>
      <bottom style="thin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/>
      <diagonal/>
    </border>
    <border>
      <left style="thin">
        <color rgb="FFFF0000"/>
      </left>
      <right style="thin">
        <color rgb="FFFF6600"/>
      </right>
      <top style="thin">
        <color rgb="FFFF0000"/>
      </top>
      <bottom style="thin">
        <color rgb="FFFF0000"/>
      </bottom>
      <diagonal/>
    </border>
    <border>
      <left style="thin">
        <color rgb="FFFF6600"/>
      </left>
      <right style="thin">
        <color rgb="FFFF6600"/>
      </right>
      <top style="thin">
        <color rgb="FFFF0000"/>
      </top>
      <bottom style="thin">
        <color rgb="FFFF0000"/>
      </bottom>
      <diagonal/>
    </border>
    <border>
      <left style="thin">
        <color rgb="FFFF66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FF0000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0" fillId="3" borderId="0" xfId="0" applyFill="1"/>
    <xf numFmtId="0" fontId="6" fillId="3" borderId="0" xfId="3" applyFill="1"/>
    <xf numFmtId="0" fontId="3" fillId="3" borderId="0" xfId="0" applyFont="1" applyFill="1"/>
    <xf numFmtId="0" fontId="8" fillId="3" borderId="0" xfId="0" applyFont="1" applyFill="1"/>
    <xf numFmtId="0" fontId="0" fillId="3" borderId="0" xfId="0" applyFill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9" fillId="5" borderId="1" xfId="0" applyFont="1" applyFill="1" applyBorder="1"/>
    <xf numFmtId="0" fontId="5" fillId="4" borderId="9" xfId="0" applyFont="1" applyFill="1" applyBorder="1"/>
    <xf numFmtId="0" fontId="5" fillId="4" borderId="11" xfId="0" applyFont="1" applyFill="1" applyBorder="1"/>
    <xf numFmtId="0" fontId="5" fillId="4" borderId="13" xfId="0" applyFont="1" applyFill="1" applyBorder="1"/>
    <xf numFmtId="3" fontId="4" fillId="4" borderId="10" xfId="1" applyNumberFormat="1" applyFont="1" applyFill="1" applyBorder="1" applyAlignment="1" applyProtection="1">
      <alignment horizontal="right"/>
    </xf>
    <xf numFmtId="167" fontId="4" fillId="4" borderId="12" xfId="2" applyNumberFormat="1" applyFont="1" applyFill="1" applyBorder="1" applyAlignment="1" applyProtection="1">
      <alignment horizontal="right"/>
    </xf>
    <xf numFmtId="166" fontId="5" fillId="4" borderId="14" xfId="1" applyNumberFormat="1" applyFont="1" applyFill="1" applyBorder="1" applyAlignment="1" applyProtection="1">
      <alignment horizontal="right"/>
    </xf>
    <xf numFmtId="166" fontId="5" fillId="3" borderId="10" xfId="1" applyNumberFormat="1" applyFont="1" applyFill="1" applyBorder="1" applyAlignment="1" applyProtection="1">
      <alignment horizontal="right"/>
      <protection locked="0"/>
    </xf>
    <xf numFmtId="166" fontId="5" fillId="4" borderId="12" xfId="1" applyNumberFormat="1" applyFont="1" applyFill="1" applyBorder="1" applyAlignment="1" applyProtection="1">
      <alignment horizontal="right"/>
    </xf>
    <xf numFmtId="0" fontId="5" fillId="6" borderId="13" xfId="0" applyFont="1" applyFill="1" applyBorder="1"/>
    <xf numFmtId="166" fontId="5" fillId="6" borderId="14" xfId="1" applyNumberFormat="1" applyFont="1" applyFill="1" applyBorder="1" applyAlignment="1" applyProtection="1">
      <alignment horizontal="right"/>
    </xf>
    <xf numFmtId="0" fontId="10" fillId="3" borderId="0" xfId="0" applyFont="1" applyFill="1" applyAlignment="1">
      <alignment horizontal="center"/>
    </xf>
    <xf numFmtId="0" fontId="11" fillId="3" borderId="0" xfId="0" applyFont="1" applyFill="1"/>
    <xf numFmtId="166" fontId="0" fillId="3" borderId="0" xfId="1" applyNumberFormat="1" applyFont="1" applyFill="1" applyProtection="1">
      <protection locked="0"/>
    </xf>
    <xf numFmtId="0" fontId="12" fillId="3" borderId="0" xfId="0" applyFont="1" applyFill="1"/>
    <xf numFmtId="166" fontId="0" fillId="3" borderId="0" xfId="1" applyNumberFormat="1" applyFont="1" applyFill="1" applyAlignment="1" applyProtection="1">
      <alignment horizontal="center"/>
      <protection locked="0"/>
    </xf>
    <xf numFmtId="10" fontId="4" fillId="7" borderId="1" xfId="0" applyNumberFormat="1" applyFont="1" applyFill="1" applyBorder="1" applyProtection="1">
      <protection locked="0" hidden="1"/>
    </xf>
    <xf numFmtId="164" fontId="4" fillId="0" borderId="1" xfId="0" applyNumberFormat="1" applyFont="1" applyBorder="1" applyAlignment="1" applyProtection="1">
      <alignment horizontal="right"/>
      <protection locked="0"/>
    </xf>
    <xf numFmtId="10" fontId="4" fillId="7" borderId="1" xfId="2" applyNumberFormat="1" applyFont="1" applyFill="1" applyBorder="1" applyAlignment="1" applyProtection="1">
      <protection locked="0"/>
    </xf>
    <xf numFmtId="10" fontId="12" fillId="7" borderId="1" xfId="2" applyNumberFormat="1" applyFont="1" applyFill="1" applyBorder="1" applyAlignment="1" applyProtection="1">
      <protection locked="0"/>
    </xf>
    <xf numFmtId="164" fontId="12" fillId="0" borderId="1" xfId="0" applyNumberFormat="1" applyFont="1" applyBorder="1" applyAlignment="1" applyProtection="1">
      <alignment horizontal="right"/>
      <protection locked="0"/>
    </xf>
    <xf numFmtId="10" fontId="12" fillId="7" borderId="1" xfId="2" applyNumberFormat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center"/>
      <protection hidden="1"/>
    </xf>
    <xf numFmtId="164" fontId="7" fillId="2" borderId="1" xfId="0" applyNumberFormat="1" applyFont="1" applyFill="1" applyBorder="1" applyAlignment="1" applyProtection="1">
      <alignment horizontal="center"/>
      <protection hidden="1"/>
    </xf>
    <xf numFmtId="0" fontId="0" fillId="5" borderId="1" xfId="0" applyFill="1" applyBorder="1"/>
    <xf numFmtId="168" fontId="12" fillId="4" borderId="1" xfId="0" applyNumberFormat="1" applyFont="1" applyFill="1" applyBorder="1" applyAlignment="1">
      <alignment horizontal="right"/>
    </xf>
    <xf numFmtId="166" fontId="6" fillId="3" borderId="0" xfId="3" applyNumberFormat="1" applyFill="1" applyProtection="1">
      <protection locked="0"/>
    </xf>
    <xf numFmtId="166" fontId="0" fillId="3" borderId="0" xfId="1" applyNumberFormat="1" applyFont="1" applyFill="1" applyProtection="1"/>
    <xf numFmtId="166" fontId="0" fillId="8" borderId="0" xfId="1" applyNumberFormat="1" applyFont="1" applyFill="1" applyProtection="1">
      <protection locked="0"/>
    </xf>
    <xf numFmtId="166" fontId="2" fillId="6" borderId="1" xfId="1" applyNumberFormat="1" applyFont="1" applyFill="1" applyBorder="1" applyAlignment="1" applyProtection="1">
      <alignment horizontal="center" vertical="center"/>
    </xf>
    <xf numFmtId="169" fontId="0" fillId="3" borderId="0" xfId="1" applyNumberFormat="1" applyFont="1" applyFill="1" applyProtection="1">
      <protection locked="0"/>
    </xf>
    <xf numFmtId="170" fontId="0" fillId="3" borderId="0" xfId="1" applyNumberFormat="1" applyFont="1" applyFill="1" applyProtection="1">
      <protection locked="0"/>
    </xf>
    <xf numFmtId="166" fontId="2" fillId="0" borderId="0" xfId="1" applyNumberFormat="1" applyFont="1" applyFill="1" applyProtection="1">
      <protection locked="0"/>
    </xf>
    <xf numFmtId="168" fontId="12" fillId="4" borderId="15" xfId="0" applyNumberFormat="1" applyFont="1" applyFill="1" applyBorder="1" applyAlignment="1">
      <alignment horizontal="right"/>
    </xf>
    <xf numFmtId="10" fontId="12" fillId="3" borderId="16" xfId="2" applyNumberFormat="1" applyFont="1" applyFill="1" applyBorder="1" applyProtection="1">
      <protection locked="0"/>
    </xf>
    <xf numFmtId="168" fontId="12" fillId="4" borderId="17" xfId="0" applyNumberFormat="1" applyFont="1" applyFill="1" applyBorder="1" applyAlignment="1">
      <alignment horizontal="right"/>
    </xf>
    <xf numFmtId="168" fontId="12" fillId="4" borderId="18" xfId="0" applyNumberFormat="1" applyFont="1" applyFill="1" applyBorder="1" applyAlignment="1">
      <alignment horizontal="right"/>
    </xf>
    <xf numFmtId="0" fontId="10" fillId="3" borderId="0" xfId="0" applyFont="1" applyFill="1"/>
    <xf numFmtId="0" fontId="16" fillId="3" borderId="0" xfId="0" applyFont="1" applyFill="1" applyAlignment="1">
      <alignment horizontal="center"/>
    </xf>
    <xf numFmtId="10" fontId="12" fillId="4" borderId="1" xfId="2" applyNumberFormat="1" applyFont="1" applyFill="1" applyBorder="1" applyProtection="1"/>
    <xf numFmtId="10" fontId="12" fillId="4" borderId="15" xfId="2" applyNumberFormat="1" applyFont="1" applyFill="1" applyBorder="1" applyProtection="1"/>
    <xf numFmtId="10" fontId="12" fillId="4" borderId="16" xfId="2" applyNumberFormat="1" applyFont="1" applyFill="1" applyBorder="1" applyProtection="1"/>
    <xf numFmtId="10" fontId="4" fillId="4" borderId="16" xfId="2" applyNumberFormat="1" applyFont="1" applyFill="1" applyBorder="1" applyProtection="1"/>
    <xf numFmtId="10" fontId="0" fillId="3" borderId="0" xfId="2" applyNumberFormat="1" applyFont="1" applyFill="1" applyProtection="1">
      <protection locked="0"/>
    </xf>
    <xf numFmtId="10" fontId="12" fillId="4" borderId="16" xfId="2" applyNumberFormat="1" applyFont="1" applyFill="1" applyBorder="1" applyProtection="1">
      <protection locked="0"/>
    </xf>
    <xf numFmtId="0" fontId="5" fillId="4" borderId="19" xfId="0" applyFont="1" applyFill="1" applyBorder="1"/>
    <xf numFmtId="0" fontId="4" fillId="3" borderId="20" xfId="0" applyFont="1" applyFill="1" applyBorder="1" applyAlignment="1" applyProtection="1">
      <alignment horizontal="left"/>
      <protection locked="0"/>
    </xf>
    <xf numFmtId="0" fontId="5" fillId="4" borderId="21" xfId="0" applyFont="1" applyFill="1" applyBorder="1"/>
    <xf numFmtId="0" fontId="4" fillId="3" borderId="22" xfId="0" applyFont="1" applyFill="1" applyBorder="1" applyAlignment="1" applyProtection="1">
      <alignment horizontal="left"/>
      <protection locked="0"/>
    </xf>
    <xf numFmtId="49" fontId="4" fillId="3" borderId="22" xfId="0" applyNumberFormat="1" applyFont="1" applyFill="1" applyBorder="1" applyAlignment="1" applyProtection="1">
      <alignment horizontal="left"/>
      <protection locked="0"/>
    </xf>
    <xf numFmtId="166" fontId="4" fillId="3" borderId="22" xfId="1" applyNumberFormat="1" applyFont="1" applyFill="1" applyBorder="1" applyAlignment="1" applyProtection="1">
      <alignment horizontal="right"/>
      <protection locked="0"/>
    </xf>
    <xf numFmtId="165" fontId="4" fillId="3" borderId="22" xfId="0" applyNumberFormat="1" applyFont="1" applyFill="1" applyBorder="1" applyAlignment="1" applyProtection="1">
      <alignment horizontal="right"/>
      <protection locked="0"/>
    </xf>
    <xf numFmtId="0" fontId="9" fillId="4" borderId="21" xfId="3" applyFont="1" applyFill="1" applyBorder="1"/>
    <xf numFmtId="0" fontId="17" fillId="4" borderId="23" xfId="3" applyFont="1" applyFill="1" applyBorder="1"/>
    <xf numFmtId="10" fontId="5" fillId="3" borderId="24" xfId="2" applyNumberFormat="1" applyFont="1" applyFill="1" applyBorder="1" applyProtection="1"/>
    <xf numFmtId="0" fontId="9" fillId="4" borderId="26" xfId="3" applyFont="1" applyFill="1" applyBorder="1"/>
    <xf numFmtId="10" fontId="5" fillId="3" borderId="27" xfId="2" applyNumberFormat="1" applyFont="1" applyFill="1" applyBorder="1" applyProtection="1"/>
    <xf numFmtId="10" fontId="15" fillId="3" borderId="0" xfId="2" applyNumberFormat="1" applyFont="1" applyFill="1"/>
    <xf numFmtId="9" fontId="17" fillId="3" borderId="25" xfId="2" applyFont="1" applyFill="1" applyBorder="1" applyProtection="1">
      <protection locked="0"/>
    </xf>
    <xf numFmtId="0" fontId="7" fillId="9" borderId="1" xfId="0" applyFont="1" applyFill="1" applyBorder="1" applyAlignment="1" applyProtection="1">
      <alignment horizontal="center"/>
      <protection hidden="1"/>
    </xf>
    <xf numFmtId="164" fontId="7" fillId="9" borderId="1" xfId="0" applyNumberFormat="1" applyFont="1" applyFill="1" applyBorder="1" applyAlignment="1" applyProtection="1">
      <alignment horizontal="center"/>
      <protection hidden="1"/>
    </xf>
    <xf numFmtId="0" fontId="18" fillId="3" borderId="0" xfId="0" applyFont="1" applyFill="1" applyAlignment="1">
      <alignment horizontal="center"/>
    </xf>
    <xf numFmtId="166" fontId="14" fillId="3" borderId="1" xfId="1" applyNumberFormat="1" applyFont="1" applyFill="1" applyBorder="1" applyAlignment="1" applyProtection="1">
      <alignment horizontal="center" vertical="center" wrapText="1"/>
      <protection hidden="1"/>
    </xf>
    <xf numFmtId="166" fontId="13" fillId="3" borderId="0" xfId="1" applyNumberFormat="1" applyFont="1" applyFill="1" applyAlignment="1" applyProtection="1">
      <alignment horizontal="center" vertical="center" wrapText="1"/>
      <protection locked="0"/>
    </xf>
    <xf numFmtId="10" fontId="19" fillId="3" borderId="28" xfId="0" applyNumberFormat="1" applyFont="1" applyFill="1" applyBorder="1" applyAlignment="1">
      <alignment horizontal="center" vertical="top" wrapText="1"/>
    </xf>
    <xf numFmtId="10" fontId="19" fillId="3" borderId="29" xfId="0" applyNumberFormat="1" applyFont="1" applyFill="1" applyBorder="1" applyAlignment="1">
      <alignment horizontal="center" vertical="top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sultorcontable.com/avalancha-de-decretos/" TargetMode="External"/><Relationship Id="rId7" Type="http://schemas.openxmlformats.org/officeDocument/2006/relationships/image" Target="../media/image3.gif"/><Relationship Id="rId2" Type="http://schemas.openxmlformats.org/officeDocument/2006/relationships/image" Target="../media/image1.jpeg"/><Relationship Id="rId1" Type="http://schemas.openxmlformats.org/officeDocument/2006/relationships/hyperlink" Target="http://www.consultorcontable.com" TargetMode="External"/><Relationship Id="rId6" Type="http://schemas.openxmlformats.org/officeDocument/2006/relationships/hyperlink" Target="https://www.consultorcontable.com/aporte-voluntario/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www.consultorcontable.com/herramienta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2419350</xdr:colOff>
      <xdr:row>46</xdr:row>
      <xdr:rowOff>104775</xdr:rowOff>
    </xdr:from>
    <xdr:to>
      <xdr:col>2</xdr:col>
      <xdr:colOff>0</xdr:colOff>
      <xdr:row>47</xdr:row>
      <xdr:rowOff>47625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43175" y="6400800"/>
          <a:ext cx="276225" cy="7620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2</xdr:col>
      <xdr:colOff>390524</xdr:colOff>
      <xdr:row>0</xdr:row>
      <xdr:rowOff>0</xdr:rowOff>
    </xdr:from>
    <xdr:to>
      <xdr:col>2</xdr:col>
      <xdr:colOff>2209800</xdr:colOff>
      <xdr:row>3</xdr:row>
      <xdr:rowOff>223610</xdr:rowOff>
    </xdr:to>
    <xdr:pic>
      <xdr:nvPicPr>
        <xdr:cNvPr id="3" name="Imagen 2">
          <a:hlinkClick xmlns:r="http://schemas.openxmlformats.org/officeDocument/2006/relationships" r:id="rId1" tooltip="Visitar sitio web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49" y="0"/>
          <a:ext cx="1819276" cy="656778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</xdr:row>
      <xdr:rowOff>19050</xdr:rowOff>
    </xdr:from>
    <xdr:to>
      <xdr:col>3</xdr:col>
      <xdr:colOff>47625</xdr:colOff>
      <xdr:row>5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00050" y="828675"/>
          <a:ext cx="5486400" cy="11430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0</xdr:colOff>
      <xdr:row>49</xdr:row>
      <xdr:rowOff>123826</xdr:rowOff>
    </xdr:from>
    <xdr:to>
      <xdr:col>3</xdr:col>
      <xdr:colOff>228600</xdr:colOff>
      <xdr:row>59</xdr:row>
      <xdr:rowOff>114300</xdr:rowOff>
    </xdr:to>
    <xdr:sp macro="" textlink="">
      <xdr:nvSpPr>
        <xdr:cNvPr id="5" name="CuadroText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90525" y="6810376"/>
          <a:ext cx="5676900" cy="1323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latin typeface="Arial" panose="020B0604020202020204" pitchFamily="34" charset="0"/>
              <a:cs typeface="Arial" panose="020B0604020202020204" pitchFamily="34" charset="0"/>
            </a:rPr>
            <a:t>Esta es una versión del aplicativo</a:t>
          </a: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 a utilizarse para pago de deudas que se realicen a partir de  diciembre 1 de 2020. </a:t>
          </a:r>
          <a:b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s-MX" sz="1100" baseline="0">
              <a:latin typeface="Arial" panose="020B0604020202020204" pitchFamily="34" charset="0"/>
              <a:cs typeface="Arial" panose="020B0604020202020204" pitchFamily="34" charset="0"/>
            </a:rPr>
            <a:t>Este calculo es basado en nuestro entendimiento de la normatividad (Art. 635 ET) y el valor calculado de intereses debe ser comparado con el que arroje la plataforma de la DIAN al momento de generar el recibo 490</a:t>
          </a:r>
        </a:p>
        <a:p>
          <a:pPr algn="ctr"/>
          <a:endParaRPr lang="es-MX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Diseño: derechos reservados William Dussan Salazar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5</xdr:col>
      <xdr:colOff>0</xdr:colOff>
      <xdr:row>0</xdr:row>
      <xdr:rowOff>38100</xdr:rowOff>
    </xdr:from>
    <xdr:to>
      <xdr:col>6</xdr:col>
      <xdr:colOff>730558</xdr:colOff>
      <xdr:row>3</xdr:row>
      <xdr:rowOff>155730</xdr:rowOff>
    </xdr:to>
    <xdr:grpSp>
      <xdr:nvGrpSpPr>
        <xdr:cNvPr id="7" name="Grupo 6">
          <a:hlinkClick xmlns:r="http://schemas.openxmlformats.org/officeDocument/2006/relationships" r:id="rId4" tooltip="Descargar otras herramientas"/>
          <a:extLst>
            <a:ext uri="{FF2B5EF4-FFF2-40B4-BE49-F238E27FC236}">
              <a16:creationId xmlns:a16="http://schemas.microsoft.com/office/drawing/2014/main" id="{63D162BE-C444-46E0-A2DB-48EB3A29E18E}"/>
            </a:ext>
          </a:extLst>
        </xdr:cNvPr>
        <xdr:cNvGrpSpPr/>
      </xdr:nvGrpSpPr>
      <xdr:grpSpPr>
        <a:xfrm>
          <a:off x="7562850" y="38100"/>
          <a:ext cx="1683058" cy="543080"/>
          <a:chOff x="8421456" y="1091214"/>
          <a:chExt cx="1683058" cy="524030"/>
        </a:xfrm>
      </xdr:grpSpPr>
      <xdr:sp macro="" textlink="">
        <xdr:nvSpPr>
          <xdr:cNvPr id="8" name="Rectángulo: esquinas redondeadas 7">
            <a:extLst>
              <a:ext uri="{FF2B5EF4-FFF2-40B4-BE49-F238E27FC236}">
                <a16:creationId xmlns:a16="http://schemas.microsoft.com/office/drawing/2014/main" id="{D69D52EC-C38C-4CE2-8950-6249E7EA2DC9}"/>
              </a:ext>
            </a:extLst>
          </xdr:cNvPr>
          <xdr:cNvSpPr/>
        </xdr:nvSpPr>
        <xdr:spPr>
          <a:xfrm>
            <a:off x="8421456" y="1091214"/>
            <a:ext cx="1658398" cy="524030"/>
          </a:xfrm>
          <a:prstGeom prst="roundRect">
            <a:avLst>
              <a:gd name="adj" fmla="val 1373"/>
            </a:avLst>
          </a:prstGeom>
          <a:ln w="3175"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pic>
        <xdr:nvPicPr>
          <xdr:cNvPr id="9" name="Imagen 8">
            <a:extLst>
              <a:ext uri="{FF2B5EF4-FFF2-40B4-BE49-F238E27FC236}">
                <a16:creationId xmlns:a16="http://schemas.microsoft.com/office/drawing/2014/main" id="{1A2D4A87-6F83-4D4A-B4B2-BC1FEC9B9D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4612" y="1122039"/>
            <a:ext cx="484727" cy="484727"/>
          </a:xfrm>
          <a:prstGeom prst="rect">
            <a:avLst/>
          </a:prstGeom>
        </xdr:spPr>
      </xdr:pic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28FCC0B6-537F-458A-A69F-2F55A93D0102}"/>
              </a:ext>
            </a:extLst>
          </xdr:cNvPr>
          <xdr:cNvSpPr txBox="1"/>
        </xdr:nvSpPr>
        <xdr:spPr>
          <a:xfrm>
            <a:off x="8957815" y="1109709"/>
            <a:ext cx="1146699" cy="2959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100"/>
              <a:t>Descargue otras</a:t>
            </a:r>
          </a:p>
        </xdr:txBody>
      </xdr:sp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B60CF115-9A13-4346-B6BC-1831A1243523}"/>
              </a:ext>
            </a:extLst>
          </xdr:cNvPr>
          <xdr:cNvSpPr txBox="1"/>
        </xdr:nvSpPr>
        <xdr:spPr>
          <a:xfrm>
            <a:off x="8974585" y="1292934"/>
            <a:ext cx="967912" cy="2959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100"/>
              <a:t>Herramientas</a:t>
            </a:r>
          </a:p>
        </xdr:txBody>
      </xdr:sp>
    </xdr:grpSp>
    <xdr:clientData fPrintsWithSheet="0"/>
  </xdr:twoCellAnchor>
  <xdr:twoCellAnchor editAs="absolute">
    <xdr:from>
      <xdr:col>6</xdr:col>
      <xdr:colOff>768351</xdr:colOff>
      <xdr:row>0</xdr:row>
      <xdr:rowOff>38100</xdr:rowOff>
    </xdr:from>
    <xdr:to>
      <xdr:col>10</xdr:col>
      <xdr:colOff>685801</xdr:colOff>
      <xdr:row>3</xdr:row>
      <xdr:rowOff>152400</xdr:rowOff>
    </xdr:to>
    <xdr:grpSp>
      <xdr:nvGrpSpPr>
        <xdr:cNvPr id="15" name="Grupo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FE92237-5A54-4AF4-BC12-8BDD9E63B16A}"/>
            </a:ext>
          </a:extLst>
        </xdr:cNvPr>
        <xdr:cNvGrpSpPr/>
      </xdr:nvGrpSpPr>
      <xdr:grpSpPr>
        <a:xfrm>
          <a:off x="9283701" y="38100"/>
          <a:ext cx="1612900" cy="539750"/>
          <a:chOff x="6981288" y="3287542"/>
          <a:chExt cx="1654001" cy="575764"/>
        </a:xfrm>
      </xdr:grpSpPr>
      <xdr:sp macro="" textlink="">
        <xdr:nvSpPr>
          <xdr:cNvPr id="16" name="Rectángulo: esquinas redondeadas 15">
            <a:extLst>
              <a:ext uri="{FF2B5EF4-FFF2-40B4-BE49-F238E27FC236}">
                <a16:creationId xmlns:a16="http://schemas.microsoft.com/office/drawing/2014/main" id="{BBCBB3AD-DB9D-866D-5329-25CB4B80136B}"/>
              </a:ext>
            </a:extLst>
          </xdr:cNvPr>
          <xdr:cNvSpPr/>
        </xdr:nvSpPr>
        <xdr:spPr>
          <a:xfrm>
            <a:off x="6981288" y="3287542"/>
            <a:ext cx="1654001" cy="575764"/>
          </a:xfrm>
          <a:prstGeom prst="roundRect">
            <a:avLst>
              <a:gd name="adj" fmla="val 1373"/>
            </a:avLst>
          </a:prstGeom>
          <a:ln w="3175"/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17" name="CuadroTexto 16">
            <a:extLst>
              <a:ext uri="{FF2B5EF4-FFF2-40B4-BE49-F238E27FC236}">
                <a16:creationId xmlns:a16="http://schemas.microsoft.com/office/drawing/2014/main" id="{09BCAA85-1E67-56AC-B53D-9A35E5DA6018}"/>
              </a:ext>
            </a:extLst>
          </xdr:cNvPr>
          <xdr:cNvSpPr txBox="1"/>
        </xdr:nvSpPr>
        <xdr:spPr>
          <a:xfrm>
            <a:off x="7448551" y="3307863"/>
            <a:ext cx="1162050" cy="5338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CO" sz="1050"/>
              <a:t>Realice</a:t>
            </a:r>
            <a:r>
              <a:rPr lang="es-CO" sz="1050" baseline="0"/>
              <a:t> un aporte </a:t>
            </a:r>
            <a:r>
              <a:rPr lang="es-CO" sz="1050" b="1" baseline="0">
                <a:solidFill>
                  <a:srgbClr val="FFC000"/>
                </a:solidFill>
              </a:rPr>
              <a:t>voluntario</a:t>
            </a:r>
            <a:endParaRPr lang="es-CO" sz="1050" b="1">
              <a:solidFill>
                <a:srgbClr val="FFC000"/>
              </a:solidFill>
            </a:endParaRPr>
          </a:p>
        </xdr:txBody>
      </xdr:sp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BD83D3EC-B86F-955C-0085-29DC6AC7DC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00545" y="3321049"/>
            <a:ext cx="527101" cy="51474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2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1" Type="http://schemas.openxmlformats.org/officeDocument/2006/relationships/hyperlink" Target="https://www.superfinanciera.gov.co/jsp/loader.jsf?lServicio=Publicaciones&amp;lTipo=publicaciones&amp;lFuncion=loadContenidoPublicacion&amp;id=10829&amp;reAncha=1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tabSelected="1" zoomScaleNormal="100" workbookViewId="0">
      <pane ySplit="5" topLeftCell="A10" activePane="bottomLeft" state="frozen"/>
      <selection pane="bottomLeft" activeCell="E2" sqref="E2"/>
    </sheetView>
  </sheetViews>
  <sheetFormatPr baseColWidth="10" defaultColWidth="12" defaultRowHeight="10" x14ac:dyDescent="0.2"/>
  <cols>
    <col min="1" max="1" width="6.77734375" style="1" customWidth="1"/>
    <col min="2" max="2" width="56" style="1" customWidth="1"/>
    <col min="3" max="3" width="39.33203125" style="1" customWidth="1"/>
    <col min="4" max="4" width="10.109375" style="1" customWidth="1"/>
    <col min="5" max="5" width="20.109375" style="27" customWidth="1"/>
    <col min="6" max="6" width="16.6640625" style="27" customWidth="1"/>
    <col min="7" max="7" width="15.33203125" style="27" customWidth="1"/>
    <col min="8" max="8" width="14.33203125" style="27" customWidth="1"/>
    <col min="9" max="9" width="9.21875" style="27" hidden="1" customWidth="1"/>
    <col min="10" max="10" width="13.21875" style="27" hidden="1" customWidth="1"/>
    <col min="11" max="11" width="15.109375" style="27" bestFit="1" customWidth="1"/>
    <col min="12" max="13" width="12" style="27"/>
    <col min="14" max="16384" width="12" style="1"/>
  </cols>
  <sheetData>
    <row r="1" spans="1:10" ht="6.75" customHeight="1" x14ac:dyDescent="0.2"/>
    <row r="2" spans="1:10" ht="15.5" x14ac:dyDescent="0.35">
      <c r="B2" s="75" t="s">
        <v>23</v>
      </c>
    </row>
    <row r="3" spans="1:10" ht="11.5" x14ac:dyDescent="0.25">
      <c r="B3" s="52" t="s">
        <v>30</v>
      </c>
      <c r="G3" s="29"/>
    </row>
    <row r="4" spans="1:10" ht="20.25" customHeight="1" x14ac:dyDescent="0.25">
      <c r="B4" s="25"/>
      <c r="F4" s="1"/>
    </row>
    <row r="5" spans="1:10" ht="11.5" x14ac:dyDescent="0.25">
      <c r="F5" s="51" t="s">
        <v>36</v>
      </c>
    </row>
    <row r="6" spans="1:10" ht="2.25" customHeight="1" x14ac:dyDescent="0.2"/>
    <row r="7" spans="1:10" x14ac:dyDescent="0.2">
      <c r="B7" s="26"/>
      <c r="C7" s="1" t="str">
        <f>+F5</f>
        <v>Tasa Actualizada a abril de 2023</v>
      </c>
      <c r="F7" s="26"/>
    </row>
    <row r="8" spans="1:10" ht="3.75" customHeight="1" x14ac:dyDescent="0.2">
      <c r="I8" s="42"/>
      <c r="J8" s="42"/>
    </row>
    <row r="9" spans="1:10" ht="13" x14ac:dyDescent="0.3">
      <c r="B9" s="14" t="s">
        <v>18</v>
      </c>
      <c r="F9" s="43" t="s">
        <v>28</v>
      </c>
      <c r="I9" s="42"/>
      <c r="J9" s="42"/>
    </row>
    <row r="10" spans="1:10" ht="4.6500000000000004" customHeight="1" x14ac:dyDescent="0.2"/>
    <row r="11" spans="1:10" ht="13" x14ac:dyDescent="0.3">
      <c r="A11" s="3" t="s">
        <v>8</v>
      </c>
      <c r="B11" s="59" t="s">
        <v>6</v>
      </c>
      <c r="C11" s="60" t="s">
        <v>0</v>
      </c>
      <c r="F11" s="73" t="s">
        <v>26</v>
      </c>
      <c r="G11" s="74" t="s">
        <v>25</v>
      </c>
      <c r="H11" s="74" t="s">
        <v>24</v>
      </c>
      <c r="J11" s="41">
        <f>MONTH(C16)</f>
        <v>1</v>
      </c>
    </row>
    <row r="12" spans="1:10" ht="13" x14ac:dyDescent="0.3">
      <c r="A12" s="3" t="s">
        <v>9</v>
      </c>
      <c r="B12" s="61" t="s">
        <v>1</v>
      </c>
      <c r="C12" s="62" t="s">
        <v>2</v>
      </c>
      <c r="F12" s="48">
        <v>0.41260000000000002</v>
      </c>
      <c r="G12" s="49">
        <v>44927</v>
      </c>
      <c r="H12" s="50">
        <v>44957</v>
      </c>
      <c r="I12" s="27">
        <f t="shared" ref="I12:I17" si="0">MONTH(H12)</f>
        <v>1</v>
      </c>
      <c r="J12" s="33">
        <f>+F12</f>
        <v>0.41260000000000002</v>
      </c>
    </row>
    <row r="13" spans="1:10" ht="13" x14ac:dyDescent="0.3">
      <c r="B13" s="61" t="s">
        <v>3</v>
      </c>
      <c r="C13" s="63" t="s">
        <v>34</v>
      </c>
      <c r="F13" s="53">
        <f>45.27%-2%</f>
        <v>0.43270000000000003</v>
      </c>
      <c r="G13" s="39">
        <v>44958</v>
      </c>
      <c r="H13" s="39">
        <v>44985</v>
      </c>
      <c r="I13" s="27">
        <f t="shared" si="0"/>
        <v>2</v>
      </c>
      <c r="J13" s="33">
        <f t="shared" ref="J13:J18" si="1">+F13</f>
        <v>0.43270000000000003</v>
      </c>
    </row>
    <row r="14" spans="1:10" ht="13" x14ac:dyDescent="0.3">
      <c r="B14" s="61" t="s">
        <v>13</v>
      </c>
      <c r="C14" s="64">
        <v>10000000</v>
      </c>
      <c r="F14" s="53">
        <v>0.44259999999999999</v>
      </c>
      <c r="G14" s="39">
        <v>44986</v>
      </c>
      <c r="H14" s="39">
        <v>45016</v>
      </c>
      <c r="I14" s="27">
        <f t="shared" si="0"/>
        <v>3</v>
      </c>
      <c r="J14" s="33">
        <f t="shared" si="1"/>
        <v>0.44259999999999999</v>
      </c>
    </row>
    <row r="15" spans="1:10" ht="13" x14ac:dyDescent="0.3">
      <c r="B15" s="61" t="s">
        <v>5</v>
      </c>
      <c r="C15" s="65">
        <v>44927</v>
      </c>
      <c r="E15" s="45"/>
      <c r="F15" s="53">
        <v>0.45090000000000002</v>
      </c>
      <c r="G15" s="39">
        <v>45017</v>
      </c>
      <c r="H15" s="39">
        <v>45046</v>
      </c>
      <c r="I15" s="27">
        <f t="shared" si="0"/>
        <v>4</v>
      </c>
      <c r="J15" s="33">
        <f t="shared" si="1"/>
        <v>0.45090000000000002</v>
      </c>
    </row>
    <row r="16" spans="1:10" ht="13" x14ac:dyDescent="0.3">
      <c r="B16" s="61" t="s">
        <v>4</v>
      </c>
      <c r="C16" s="65">
        <v>44941</v>
      </c>
      <c r="F16" s="54"/>
      <c r="G16" s="47"/>
      <c r="H16" s="47"/>
      <c r="I16" s="27">
        <f t="shared" si="0"/>
        <v>1</v>
      </c>
      <c r="J16" s="33">
        <f t="shared" si="1"/>
        <v>0</v>
      </c>
    </row>
    <row r="17" spans="2:12" ht="13" x14ac:dyDescent="0.3">
      <c r="B17" s="66" t="s">
        <v>32</v>
      </c>
      <c r="C17" s="68">
        <f>IFERROR(VLOOKUP(J11,I12:J25,2,0),0%)</f>
        <v>0.41260000000000002</v>
      </c>
      <c r="D17" s="2"/>
      <c r="F17" s="55"/>
      <c r="G17" s="49"/>
      <c r="H17" s="50"/>
      <c r="I17" s="27">
        <f t="shared" si="0"/>
        <v>1</v>
      </c>
      <c r="J17" s="33">
        <f t="shared" si="1"/>
        <v>0</v>
      </c>
    </row>
    <row r="18" spans="2:12" ht="12.5" x14ac:dyDescent="0.25">
      <c r="B18" s="67" t="s">
        <v>31</v>
      </c>
      <c r="C18" s="72">
        <v>0.5</v>
      </c>
      <c r="D18" s="78" t="s">
        <v>35</v>
      </c>
      <c r="E18" s="79"/>
      <c r="F18" s="56"/>
      <c r="G18" s="49"/>
      <c r="H18" s="50"/>
      <c r="I18" s="27">
        <f t="shared" ref="I18:I21" si="2">MONTH(H18)</f>
        <v>1</v>
      </c>
      <c r="J18" s="33">
        <f t="shared" si="1"/>
        <v>0</v>
      </c>
      <c r="K18" s="44"/>
    </row>
    <row r="19" spans="2:12" ht="13" x14ac:dyDescent="0.3">
      <c r="B19" s="69" t="s">
        <v>33</v>
      </c>
      <c r="C19" s="70">
        <f>+C17-C20</f>
        <v>0.20630000000000001</v>
      </c>
      <c r="D19" s="78"/>
      <c r="E19" s="79"/>
      <c r="F19" s="55"/>
      <c r="G19" s="49"/>
      <c r="H19" s="50"/>
      <c r="I19" s="27">
        <f t="shared" si="2"/>
        <v>1</v>
      </c>
      <c r="J19" s="33">
        <f t="shared" ref="J19:J21" si="3">+F19</f>
        <v>0</v>
      </c>
      <c r="K19" s="57"/>
      <c r="L19" s="45"/>
    </row>
    <row r="20" spans="2:12" ht="12.5" x14ac:dyDescent="0.25">
      <c r="B20" s="4"/>
      <c r="C20" s="71">
        <f>+C17*C18</f>
        <v>0.20630000000000001</v>
      </c>
      <c r="F20" s="55"/>
      <c r="G20" s="49"/>
      <c r="H20" s="50"/>
      <c r="I20" s="27">
        <f t="shared" si="2"/>
        <v>1</v>
      </c>
      <c r="J20" s="33">
        <f t="shared" si="3"/>
        <v>0</v>
      </c>
    </row>
    <row r="21" spans="2:12" ht="12.5" x14ac:dyDescent="0.25">
      <c r="B21" s="4"/>
      <c r="C21" s="28"/>
      <c r="F21" s="58"/>
      <c r="G21" s="49"/>
      <c r="H21" s="50"/>
      <c r="I21" s="27">
        <f t="shared" si="2"/>
        <v>1</v>
      </c>
      <c r="J21" s="33">
        <f t="shared" si="3"/>
        <v>0</v>
      </c>
    </row>
    <row r="22" spans="2:12" ht="13" x14ac:dyDescent="0.3">
      <c r="B22" s="14" t="s">
        <v>7</v>
      </c>
      <c r="C22" s="28"/>
      <c r="F22" s="58"/>
      <c r="G22" s="49"/>
      <c r="H22" s="50"/>
      <c r="I22" s="27">
        <f t="shared" ref="I22:I24" si="4">MONTH(H22)</f>
        <v>1</v>
      </c>
      <c r="J22" s="33">
        <f t="shared" ref="J22:J24" si="5">+F22</f>
        <v>0</v>
      </c>
    </row>
    <row r="23" spans="2:12" ht="12.5" x14ac:dyDescent="0.25">
      <c r="B23" s="4"/>
      <c r="C23" s="28"/>
      <c r="F23" s="55"/>
      <c r="G23" s="49"/>
      <c r="H23" s="50"/>
      <c r="I23" s="27">
        <f t="shared" si="4"/>
        <v>1</v>
      </c>
      <c r="J23" s="33">
        <f t="shared" si="5"/>
        <v>0</v>
      </c>
    </row>
    <row r="24" spans="2:12" ht="13" x14ac:dyDescent="0.3">
      <c r="B24" s="15" t="s">
        <v>10</v>
      </c>
      <c r="C24" s="18">
        <f>+C16-C15</f>
        <v>14</v>
      </c>
      <c r="F24" s="55"/>
      <c r="G24" s="49"/>
      <c r="H24" s="50"/>
      <c r="I24" s="27">
        <f t="shared" si="4"/>
        <v>1</v>
      </c>
      <c r="J24" s="33">
        <f t="shared" si="5"/>
        <v>0</v>
      </c>
    </row>
    <row r="25" spans="2:12" ht="11.5" customHeight="1" x14ac:dyDescent="0.3">
      <c r="B25" s="16" t="s">
        <v>11</v>
      </c>
      <c r="C25" s="19">
        <f>C19/365</f>
        <v>5.6520547945205482E-4</v>
      </c>
    </row>
    <row r="26" spans="2:12" ht="13" x14ac:dyDescent="0.3">
      <c r="B26" s="17" t="s">
        <v>12</v>
      </c>
      <c r="C26" s="20">
        <f>ROUNDUP(C14*C25*C24,-3)</f>
        <v>80000</v>
      </c>
      <c r="G26" s="40" t="s">
        <v>29</v>
      </c>
    </row>
    <row r="27" spans="2:12" ht="4.6500000000000004" customHeight="1" x14ac:dyDescent="0.25">
      <c r="B27" s="4"/>
      <c r="C27" s="28"/>
    </row>
    <row r="28" spans="2:12" ht="12.5" x14ac:dyDescent="0.25">
      <c r="B28" s="4"/>
      <c r="C28" s="28"/>
      <c r="F28" s="76" t="str">
        <f>IF(C17=0%,"Descargue la versión actualizada de la herramienta","")</f>
        <v/>
      </c>
      <c r="G28" s="76"/>
      <c r="H28" s="76"/>
      <c r="K28" s="57"/>
    </row>
    <row r="29" spans="2:12" ht="13" x14ac:dyDescent="0.3">
      <c r="B29" s="14" t="s">
        <v>15</v>
      </c>
      <c r="C29" s="28"/>
      <c r="F29" s="76"/>
      <c r="G29" s="76"/>
      <c r="H29" s="76"/>
    </row>
    <row r="30" spans="2:12" ht="12.5" customHeight="1" x14ac:dyDescent="0.25">
      <c r="B30" s="4"/>
      <c r="C30" s="28"/>
      <c r="F30" s="76"/>
      <c r="G30" s="76"/>
      <c r="H30" s="76"/>
    </row>
    <row r="31" spans="2:12" ht="12.5" customHeight="1" x14ac:dyDescent="0.3">
      <c r="B31" s="15" t="s">
        <v>22</v>
      </c>
      <c r="C31" s="21"/>
      <c r="E31" s="46"/>
      <c r="F31" s="76"/>
      <c r="G31" s="76"/>
      <c r="H31" s="76"/>
    </row>
    <row r="32" spans="2:12" ht="12.5" customHeight="1" x14ac:dyDescent="0.3">
      <c r="B32" s="16" t="s">
        <v>17</v>
      </c>
      <c r="C32" s="22">
        <f>+C26</f>
        <v>80000</v>
      </c>
      <c r="F32" s="76"/>
      <c r="G32" s="76"/>
      <c r="H32" s="76"/>
    </row>
    <row r="33" spans="2:8" ht="12.5" customHeight="1" x14ac:dyDescent="0.3">
      <c r="B33" s="16" t="s">
        <v>16</v>
      </c>
      <c r="C33" s="22">
        <f>+C14</f>
        <v>10000000</v>
      </c>
      <c r="F33" s="76"/>
      <c r="G33" s="76"/>
      <c r="H33" s="76"/>
    </row>
    <row r="34" spans="2:8" ht="12.5" customHeight="1" x14ac:dyDescent="0.3">
      <c r="B34" s="23" t="s">
        <v>14</v>
      </c>
      <c r="C34" s="24">
        <f>+C31+C32+C33</f>
        <v>10080000</v>
      </c>
      <c r="F34" s="76"/>
      <c r="G34" s="76"/>
      <c r="H34" s="76"/>
    </row>
    <row r="36" spans="2:8" x14ac:dyDescent="0.2">
      <c r="F36" s="77" t="str">
        <f>IF(C16&lt;G12,"Esta versión del aplicativo solo sirve para calcular intereses de mora para pago con fecha actual","")</f>
        <v/>
      </c>
      <c r="G36" s="77"/>
      <c r="H36" s="77"/>
    </row>
    <row r="37" spans="2:8" x14ac:dyDescent="0.2">
      <c r="F37" s="77"/>
      <c r="G37" s="77"/>
      <c r="H37" s="77"/>
    </row>
    <row r="38" spans="2:8" x14ac:dyDescent="0.2">
      <c r="B38" s="6" t="s">
        <v>19</v>
      </c>
      <c r="C38" s="7"/>
      <c r="F38" s="77"/>
      <c r="G38" s="77"/>
      <c r="H38" s="77"/>
    </row>
    <row r="39" spans="2:8" x14ac:dyDescent="0.2">
      <c r="B39" s="8"/>
      <c r="C39" s="9"/>
    </row>
    <row r="40" spans="2:8" x14ac:dyDescent="0.2">
      <c r="B40" s="8"/>
      <c r="C40" s="9"/>
    </row>
    <row r="41" spans="2:8" x14ac:dyDescent="0.2">
      <c r="B41" s="8"/>
      <c r="C41" s="9"/>
    </row>
    <row r="42" spans="2:8" x14ac:dyDescent="0.2">
      <c r="B42" s="8"/>
      <c r="C42" s="9"/>
    </row>
    <row r="43" spans="2:8" x14ac:dyDescent="0.2">
      <c r="B43" s="10"/>
      <c r="C43" s="11"/>
    </row>
    <row r="47" spans="2:8" x14ac:dyDescent="0.2">
      <c r="B47" s="12"/>
      <c r="C47" s="13"/>
    </row>
    <row r="48" spans="2:8" x14ac:dyDescent="0.2">
      <c r="B48" s="1" t="s">
        <v>20</v>
      </c>
      <c r="C48" s="1" t="s">
        <v>21</v>
      </c>
    </row>
    <row r="50" spans="2:4" x14ac:dyDescent="0.2">
      <c r="B50" s="5"/>
      <c r="C50" s="5"/>
      <c r="D50" s="5"/>
    </row>
    <row r="51" spans="2:4" x14ac:dyDescent="0.2">
      <c r="B51" s="5"/>
      <c r="C51" s="5"/>
      <c r="D51" s="5"/>
    </row>
    <row r="52" spans="2:4" x14ac:dyDescent="0.2">
      <c r="B52" s="5"/>
      <c r="C52" s="5"/>
      <c r="D52" s="5"/>
    </row>
    <row r="53" spans="2:4" x14ac:dyDescent="0.2">
      <c r="B53" s="5"/>
      <c r="C53" s="5"/>
      <c r="D53" s="5"/>
    </row>
    <row r="54" spans="2:4" x14ac:dyDescent="0.2">
      <c r="B54" s="5"/>
      <c r="C54" s="5"/>
      <c r="D54" s="5"/>
    </row>
    <row r="55" spans="2:4" x14ac:dyDescent="0.2">
      <c r="B55" s="5"/>
      <c r="C55" s="5"/>
      <c r="D55" s="5"/>
    </row>
    <row r="56" spans="2:4" x14ac:dyDescent="0.2">
      <c r="B56" s="5"/>
      <c r="C56" s="5"/>
      <c r="D56" s="5"/>
    </row>
    <row r="57" spans="2:4" x14ac:dyDescent="0.2">
      <c r="B57" s="5"/>
      <c r="C57" s="5"/>
      <c r="D57" s="5"/>
    </row>
    <row r="58" spans="2:4" x14ac:dyDescent="0.2">
      <c r="B58" s="5"/>
      <c r="C58" s="5"/>
      <c r="D58" s="5"/>
    </row>
    <row r="59" spans="2:4" x14ac:dyDescent="0.2">
      <c r="B59" s="5"/>
      <c r="C59" s="5"/>
      <c r="D59" s="5"/>
    </row>
    <row r="60" spans="2:4" x14ac:dyDescent="0.2">
      <c r="B60" s="5"/>
      <c r="C60" s="5"/>
      <c r="D60" s="5"/>
    </row>
    <row r="61" spans="2:4" x14ac:dyDescent="0.2">
      <c r="B61" s="5"/>
      <c r="C61" s="5"/>
      <c r="D61" s="5"/>
    </row>
    <row r="62" spans="2:4" x14ac:dyDescent="0.2">
      <c r="B62" s="5"/>
      <c r="C62" s="5"/>
      <c r="D62" s="5"/>
    </row>
  </sheetData>
  <sheetProtection algorithmName="SHA-512" hashValue="Gb1L2DFiU0DTi+l4DXqmxiMiNJ1b6ufLf9cXpPP48KyZOks8x4nPaGKOq1NzrmvB1o+B5fWwJGdX/dxFBg5gNw==" saltValue="lcyr0j3h3r1bsy7xl5YsiQ==" spinCount="100000" sheet="1" formatCells="0" formatColumns="0" formatRows="0"/>
  <mergeCells count="3">
    <mergeCell ref="F28:H34"/>
    <mergeCell ref="F36:H38"/>
    <mergeCell ref="D18:E19"/>
  </mergeCells>
  <conditionalFormatting sqref="J12:J18">
    <cfRule type="cellIs" dxfId="26" priority="6" stopIfTrue="1" operator="equal">
      <formula>0</formula>
    </cfRule>
  </conditionalFormatting>
  <conditionalFormatting sqref="J12:J18">
    <cfRule type="cellIs" dxfId="25" priority="5" stopIfTrue="1" operator="equal">
      <formula>0</formula>
    </cfRule>
  </conditionalFormatting>
  <conditionalFormatting sqref="J12:J18">
    <cfRule type="cellIs" dxfId="24" priority="4" stopIfTrue="1" operator="equal">
      <formula>0</formula>
    </cfRule>
  </conditionalFormatting>
  <conditionalFormatting sqref="J19:J24">
    <cfRule type="cellIs" dxfId="23" priority="3" stopIfTrue="1" operator="equal">
      <formula>0</formula>
    </cfRule>
  </conditionalFormatting>
  <conditionalFormatting sqref="J19:J24">
    <cfRule type="cellIs" dxfId="22" priority="2" stopIfTrue="1" operator="equal">
      <formula>0</formula>
    </cfRule>
  </conditionalFormatting>
  <conditionalFormatting sqref="J19:J24">
    <cfRule type="cellIs" dxfId="21" priority="1" stopIfTrue="1" operator="equal">
      <formula>0</formula>
    </cfRule>
  </conditionalFormatting>
  <dataValidations xWindow="955" yWindow="822" count="8">
    <dataValidation type="date" allowBlank="1" showInputMessage="1" showErrorMessage="1" errorTitle="FECHA " error="FORMATO DE FECHA DD/MM/AAAA_x000a_LA FECHA DE PAGO ESTÁ POR FUERA DEL RANGO AUTORIZADO" prompt="Digite dd/mm/aaaa_x000a_Fecha en la que va a realizar el pago" sqref="C16" xr:uid="{00000000-0002-0000-0000-000000000000}">
      <formula1>44562</formula1>
      <formula2>45291</formula2>
    </dataValidation>
    <dataValidation allowBlank="1" showInputMessage="1" showErrorMessage="1" prompt="Digite el valor sobre el que se va a calcular los intereses de mora" sqref="C14" xr:uid="{00000000-0002-0000-0000-000001000000}"/>
    <dataValidation allowBlank="1" showInputMessage="1" showErrorMessage="1" promptTitle="Actualizar tasa cada mes" sqref="C17" xr:uid="{00000000-0002-0000-0000-000002000000}"/>
    <dataValidation allowBlank="1" showInputMessage="1" showErrorMessage="1" prompt="Digite el valor de la sanción" sqref="C31" xr:uid="{00000000-0002-0000-0000-000003000000}"/>
    <dataValidation type="date" allowBlank="1" showInputMessage="1" showErrorMessage="1" errorTitle="FECHA " error="FORMATO DE FECHA DD/MM/AAAA_x000a_LA FECHA DE PAGO ES SUPERIOR EN 90 DIAS AL DIA DE HOY" prompt="Digite dd/mm/aaaa_x000a_Fecha vencimiento inicial de la obligación " sqref="C15" xr:uid="{00000000-0002-0000-0000-000004000000}">
      <formula1>1</formula1>
      <formula2>A19</formula2>
    </dataValidation>
    <dataValidation allowBlank="1" showInputMessage="1" showErrorMessage="1" prompt="Recuerde que actualmente los intereses se calculan con la tasa vigente en el mes del cálculo. No se requiere tasas históricas." sqref="F12:H24" xr:uid="{4A9FA262-9A23-452B-948E-A2D828D46D4E}"/>
    <dataValidation type="list" allowBlank="1" showInputMessage="1" showErrorMessage="1" prompt="% de reducción  art. 91 y  93 ley de reforma tributaria 2022" sqref="C18" xr:uid="{2E13D227-2917-4E20-A82B-1C75725B8D2B}">
      <formula1>"0%,50%,60%"</formula1>
    </dataValidation>
    <dataValidation allowBlank="1" showInputMessage="1" showErrorMessage="1" prompt="Aplica a partir del 13 de diciembre de 2022 Ley 2277 de 2022" sqref="B18" xr:uid="{20BBF065-43DF-4072-9998-0A34F33636DC}"/>
  </dataValidations>
  <hyperlinks>
    <hyperlink ref="B17" r:id="rId1" tooltip="Consultar tasa" display="Tasa a aplicar    Consultar Tasas" xr:uid="{00000000-0004-0000-0000-000000000000}"/>
    <hyperlink ref="G26" r:id="rId2" tooltip="Consultar tasas" xr:uid="{00000000-0004-0000-0000-000001000000}"/>
    <hyperlink ref="B19" r:id="rId3" tooltip="Consultar tasa" display="Tasa a aplicar    Consultar Tasas" xr:uid="{93E2E8A2-9048-424B-8830-C7BF81E447FF}"/>
  </hyperlinks>
  <pageMargins left="0.70866141732283472" right="0.70866141732283472" top="0.74803149606299213" bottom="0.74803149606299213" header="0.31496062992125984" footer="0.31496062992125984"/>
  <pageSetup orientation="portrait" horizontalDpi="0" verticalDpi="0" r:id="rId4"/>
  <headerFooter>
    <oddFooter>&amp;CLiquidador de intereses consultorcontable.com&amp;R&amp;D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109"/>
  <sheetViews>
    <sheetView topLeftCell="A7" workbookViewId="0">
      <selection activeCell="G81" sqref="G81"/>
    </sheetView>
  </sheetViews>
  <sheetFormatPr baseColWidth="10" defaultColWidth="12" defaultRowHeight="10" x14ac:dyDescent="0.2"/>
  <cols>
    <col min="1" max="1" width="3.33203125" style="1" customWidth="1"/>
    <col min="2" max="2" width="13.44140625" style="1" customWidth="1"/>
    <col min="3" max="3" width="14.44140625" style="1" customWidth="1"/>
    <col min="4" max="16384" width="12" style="1"/>
  </cols>
  <sheetData>
    <row r="3" spans="2:4" ht="13" x14ac:dyDescent="0.3">
      <c r="B3" s="14" t="s">
        <v>27</v>
      </c>
      <c r="C3" s="38"/>
      <c r="D3" s="38"/>
    </row>
    <row r="6" spans="2:4" ht="13" x14ac:dyDescent="0.3">
      <c r="B6" s="36" t="s">
        <v>26</v>
      </c>
      <c r="C6" s="37" t="s">
        <v>25</v>
      </c>
      <c r="D6" s="37" t="s">
        <v>24</v>
      </c>
    </row>
    <row r="7" spans="2:4" ht="12.5" x14ac:dyDescent="0.25">
      <c r="B7" s="30">
        <v>0.20630000000000001</v>
      </c>
      <c r="C7" s="31"/>
      <c r="D7" s="31">
        <v>38926</v>
      </c>
    </row>
    <row r="8" spans="2:4" ht="12.5" x14ac:dyDescent="0.25">
      <c r="B8" s="30">
        <v>0.22620000000000001</v>
      </c>
      <c r="C8" s="31">
        <v>38927</v>
      </c>
      <c r="D8" s="31">
        <v>38929</v>
      </c>
    </row>
    <row r="9" spans="2:4" ht="12.5" x14ac:dyDescent="0.25">
      <c r="B9" s="30">
        <v>0.2253</v>
      </c>
      <c r="C9" s="31">
        <v>38930</v>
      </c>
      <c r="D9" s="31">
        <v>38960</v>
      </c>
    </row>
    <row r="10" spans="2:4" ht="12.5" x14ac:dyDescent="0.25">
      <c r="B10" s="30">
        <v>0.2258</v>
      </c>
      <c r="C10" s="31">
        <v>38961</v>
      </c>
      <c r="D10" s="31">
        <v>38990</v>
      </c>
    </row>
    <row r="11" spans="2:4" ht="12.5" x14ac:dyDescent="0.25">
      <c r="B11" s="30">
        <v>0.2261</v>
      </c>
      <c r="C11" s="31">
        <v>38991</v>
      </c>
      <c r="D11" s="31">
        <v>39082</v>
      </c>
    </row>
    <row r="12" spans="2:4" ht="12.5" x14ac:dyDescent="0.25">
      <c r="B12" s="32">
        <v>0.32090000000000002</v>
      </c>
      <c r="C12" s="31">
        <v>39083</v>
      </c>
      <c r="D12" s="31">
        <v>39138</v>
      </c>
    </row>
    <row r="13" spans="2:4" ht="12.5" x14ac:dyDescent="0.25">
      <c r="B13" s="32">
        <v>0.20749999999999999</v>
      </c>
      <c r="C13" s="31">
        <v>39139</v>
      </c>
      <c r="D13" s="31">
        <v>39172</v>
      </c>
    </row>
    <row r="14" spans="2:4" ht="12.5" x14ac:dyDescent="0.25">
      <c r="B14" s="32">
        <v>0.25119999999999998</v>
      </c>
      <c r="C14" s="31">
        <v>39173</v>
      </c>
      <c r="D14" s="31">
        <v>39263</v>
      </c>
    </row>
    <row r="15" spans="2:4" ht="12.5" x14ac:dyDescent="0.25">
      <c r="B15" s="32">
        <v>0.28510000000000002</v>
      </c>
      <c r="C15" s="31">
        <v>39264</v>
      </c>
      <c r="D15" s="31">
        <v>39355</v>
      </c>
    </row>
    <row r="16" spans="2:4" ht="12.5" x14ac:dyDescent="0.25">
      <c r="B16" s="33">
        <f>21.26*1.5%</f>
        <v>0.31890000000000002</v>
      </c>
      <c r="C16" s="34">
        <v>39356</v>
      </c>
      <c r="D16" s="34">
        <v>39447</v>
      </c>
    </row>
    <row r="17" spans="2:4" ht="12.5" x14ac:dyDescent="0.25">
      <c r="B17" s="33">
        <v>0.32750000000000001</v>
      </c>
      <c r="C17" s="34">
        <v>39448</v>
      </c>
      <c r="D17" s="34">
        <v>39538</v>
      </c>
    </row>
    <row r="18" spans="2:4" ht="12.5" x14ac:dyDescent="0.25">
      <c r="B18" s="33">
        <v>0.32879999999999998</v>
      </c>
      <c r="C18" s="34">
        <v>39539</v>
      </c>
      <c r="D18" s="34">
        <v>39629</v>
      </c>
    </row>
    <row r="19" spans="2:4" ht="12.5" x14ac:dyDescent="0.25">
      <c r="B19" s="33">
        <v>0.32269999999999999</v>
      </c>
      <c r="C19" s="34">
        <v>39630</v>
      </c>
      <c r="D19" s="34">
        <v>39721</v>
      </c>
    </row>
    <row r="20" spans="2:4" ht="12.5" x14ac:dyDescent="0.25">
      <c r="B20" s="33">
        <v>0.31530000000000002</v>
      </c>
      <c r="C20" s="34">
        <v>39722</v>
      </c>
      <c r="D20" s="34">
        <v>39813</v>
      </c>
    </row>
    <row r="21" spans="2:4" ht="12.5" x14ac:dyDescent="0.25">
      <c r="B21" s="33">
        <v>0.30709999999999998</v>
      </c>
      <c r="C21" s="34">
        <v>39814</v>
      </c>
      <c r="D21" s="34">
        <v>39903</v>
      </c>
    </row>
    <row r="22" spans="2:4" ht="12.5" x14ac:dyDescent="0.25">
      <c r="B22" s="33">
        <v>0.30420000000000003</v>
      </c>
      <c r="C22" s="34">
        <v>39904</v>
      </c>
      <c r="D22" s="34">
        <v>39994</v>
      </c>
    </row>
    <row r="23" spans="2:4" ht="12.5" x14ac:dyDescent="0.25">
      <c r="B23" s="33">
        <v>0.27979999999999999</v>
      </c>
      <c r="C23" s="34">
        <v>39995</v>
      </c>
      <c r="D23" s="34">
        <v>40086</v>
      </c>
    </row>
    <row r="24" spans="2:4" ht="12.5" x14ac:dyDescent="0.25">
      <c r="B24" s="33">
        <v>0.25919999999999999</v>
      </c>
      <c r="C24" s="34">
        <v>40087</v>
      </c>
      <c r="D24" s="34">
        <v>40178</v>
      </c>
    </row>
    <row r="25" spans="2:4" ht="12.5" x14ac:dyDescent="0.25">
      <c r="B25" s="33">
        <v>0.24210000000000001</v>
      </c>
      <c r="C25" s="34">
        <v>40179</v>
      </c>
      <c r="D25" s="34">
        <v>40268</v>
      </c>
    </row>
    <row r="26" spans="2:4" ht="12.5" x14ac:dyDescent="0.25">
      <c r="B26" s="33">
        <v>0.22969999999999999</v>
      </c>
      <c r="C26" s="34">
        <v>40269</v>
      </c>
      <c r="D26" s="34">
        <v>40359</v>
      </c>
    </row>
    <row r="27" spans="2:4" ht="12.5" x14ac:dyDescent="0.25">
      <c r="B27" s="33">
        <v>0.22409999999999999</v>
      </c>
      <c r="C27" s="34">
        <v>40360</v>
      </c>
      <c r="D27" s="34">
        <v>40451</v>
      </c>
    </row>
    <row r="28" spans="2:4" ht="12.5" x14ac:dyDescent="0.25">
      <c r="B28" s="33">
        <v>0.2132</v>
      </c>
      <c r="C28" s="34">
        <v>40452</v>
      </c>
      <c r="D28" s="34">
        <v>40543</v>
      </c>
    </row>
    <row r="29" spans="2:4" ht="12.5" x14ac:dyDescent="0.25">
      <c r="B29" s="33">
        <v>0.23419999999999999</v>
      </c>
      <c r="C29" s="34">
        <v>40544</v>
      </c>
      <c r="D29" s="34">
        <v>40633</v>
      </c>
    </row>
    <row r="30" spans="2:4" ht="12.5" x14ac:dyDescent="0.25">
      <c r="B30" s="33">
        <v>0.26540000000000002</v>
      </c>
      <c r="C30" s="34">
        <v>40634</v>
      </c>
      <c r="D30" s="34">
        <v>40724</v>
      </c>
    </row>
    <row r="31" spans="2:4" ht="12.5" x14ac:dyDescent="0.25">
      <c r="B31" s="33">
        <v>0.27950000000000003</v>
      </c>
      <c r="C31" s="34">
        <v>40725</v>
      </c>
      <c r="D31" s="34">
        <v>40816</v>
      </c>
    </row>
    <row r="32" spans="2:4" ht="12.5" x14ac:dyDescent="0.25">
      <c r="B32" s="33">
        <v>0.29089999999999999</v>
      </c>
      <c r="C32" s="34">
        <v>40817</v>
      </c>
      <c r="D32" s="34">
        <v>40908</v>
      </c>
    </row>
    <row r="33" spans="2:4" ht="12.5" x14ac:dyDescent="0.25">
      <c r="B33" s="33">
        <v>0.29880000000000001</v>
      </c>
      <c r="C33" s="34">
        <v>40909</v>
      </c>
      <c r="D33" s="34">
        <v>40999</v>
      </c>
    </row>
    <row r="34" spans="2:4" ht="12.5" x14ac:dyDescent="0.25">
      <c r="B34" s="33">
        <v>0.30780000000000002</v>
      </c>
      <c r="C34" s="34">
        <v>41000</v>
      </c>
      <c r="D34" s="34">
        <v>41090</v>
      </c>
    </row>
    <row r="35" spans="2:4" ht="12.5" x14ac:dyDescent="0.25">
      <c r="B35" s="33">
        <v>0.31290000000000001</v>
      </c>
      <c r="C35" s="34">
        <v>41091</v>
      </c>
      <c r="D35" s="34">
        <v>41182</v>
      </c>
    </row>
    <row r="36" spans="2:4" ht="12.5" x14ac:dyDescent="0.25">
      <c r="B36" s="33">
        <v>0.31340000000000001</v>
      </c>
      <c r="C36" s="34">
        <v>41183</v>
      </c>
      <c r="D36" s="34">
        <v>41274</v>
      </c>
    </row>
    <row r="37" spans="2:4" ht="12.5" x14ac:dyDescent="0.25">
      <c r="B37" s="33">
        <v>0.31130000000000002</v>
      </c>
      <c r="C37" s="34">
        <v>41275</v>
      </c>
      <c r="D37" s="34">
        <v>41364</v>
      </c>
    </row>
    <row r="38" spans="2:4" ht="12.5" x14ac:dyDescent="0.25">
      <c r="B38" s="33">
        <v>0.3125</v>
      </c>
      <c r="C38" s="34">
        <v>41365</v>
      </c>
      <c r="D38" s="34">
        <v>41455</v>
      </c>
    </row>
    <row r="39" spans="2:4" ht="12.5" x14ac:dyDescent="0.25">
      <c r="B39" s="33">
        <v>0.30509999999999998</v>
      </c>
      <c r="C39" s="34">
        <v>41456</v>
      </c>
      <c r="D39" s="34">
        <v>41547</v>
      </c>
    </row>
    <row r="40" spans="2:4" ht="12.5" x14ac:dyDescent="0.25">
      <c r="B40" s="33">
        <v>0.29780000000000001</v>
      </c>
      <c r="C40" s="34">
        <v>41548</v>
      </c>
      <c r="D40" s="34">
        <v>41639</v>
      </c>
    </row>
    <row r="41" spans="2:4" ht="12.5" x14ac:dyDescent="0.25">
      <c r="B41" s="33">
        <v>0.29480000000000001</v>
      </c>
      <c r="C41" s="34">
        <v>41640</v>
      </c>
      <c r="D41" s="34">
        <v>41729</v>
      </c>
    </row>
    <row r="42" spans="2:4" ht="12.5" x14ac:dyDescent="0.25">
      <c r="B42" s="33">
        <v>0.29449999999999998</v>
      </c>
      <c r="C42" s="34">
        <v>41730</v>
      </c>
      <c r="D42" s="34">
        <v>41820</v>
      </c>
    </row>
    <row r="43" spans="2:4" ht="12.5" x14ac:dyDescent="0.25">
      <c r="B43" s="33">
        <v>0.28999999999999998</v>
      </c>
      <c r="C43" s="34">
        <v>41821</v>
      </c>
      <c r="D43" s="34">
        <v>41912</v>
      </c>
    </row>
    <row r="44" spans="2:4" ht="12.5" x14ac:dyDescent="0.25">
      <c r="B44" s="33">
        <v>0.28760000000000002</v>
      </c>
      <c r="C44" s="34">
        <v>41913</v>
      </c>
      <c r="D44" s="34">
        <v>42004</v>
      </c>
    </row>
    <row r="45" spans="2:4" ht="12.5" x14ac:dyDescent="0.25">
      <c r="B45" s="33">
        <v>0.28820000000000001</v>
      </c>
      <c r="C45" s="34">
        <v>42005</v>
      </c>
      <c r="D45" s="34">
        <v>42094</v>
      </c>
    </row>
    <row r="46" spans="2:4" ht="12.5" x14ac:dyDescent="0.25">
      <c r="B46" s="33">
        <v>0.29060000000000002</v>
      </c>
      <c r="C46" s="34">
        <v>42095</v>
      </c>
      <c r="D46" s="34">
        <v>42185</v>
      </c>
    </row>
    <row r="47" spans="2:4" ht="12.5" x14ac:dyDescent="0.25">
      <c r="B47" s="35">
        <v>0.28889999999999999</v>
      </c>
      <c r="C47" s="34">
        <v>42186</v>
      </c>
      <c r="D47" s="34">
        <v>42277</v>
      </c>
    </row>
    <row r="48" spans="2:4" ht="12.5" x14ac:dyDescent="0.25">
      <c r="B48" s="33">
        <v>0.28999999999999998</v>
      </c>
      <c r="C48" s="34">
        <v>42278</v>
      </c>
      <c r="D48" s="34">
        <v>42369</v>
      </c>
    </row>
    <row r="49" spans="2:4" ht="12.5" x14ac:dyDescent="0.25">
      <c r="B49" s="33">
        <v>0.29520000000000002</v>
      </c>
      <c r="C49" s="34">
        <v>42370</v>
      </c>
      <c r="D49" s="34">
        <v>42460</v>
      </c>
    </row>
    <row r="50" spans="2:4" ht="12.5" x14ac:dyDescent="0.25">
      <c r="B50" s="33">
        <v>0.30809999999999998</v>
      </c>
      <c r="C50" s="34">
        <v>42461</v>
      </c>
      <c r="D50" s="34">
        <v>42551</v>
      </c>
    </row>
    <row r="51" spans="2:4" ht="12.5" x14ac:dyDescent="0.25">
      <c r="B51" s="33">
        <v>0.3201</v>
      </c>
      <c r="C51" s="34">
        <v>42552</v>
      </c>
      <c r="D51" s="34">
        <v>42643</v>
      </c>
    </row>
    <row r="52" spans="2:4" ht="12.5" x14ac:dyDescent="0.25">
      <c r="B52" s="33">
        <v>0.32990000000000003</v>
      </c>
      <c r="C52" s="34">
        <v>42644</v>
      </c>
      <c r="D52" s="34">
        <v>42735</v>
      </c>
    </row>
    <row r="53" spans="2:4" ht="12.5" x14ac:dyDescent="0.25">
      <c r="B53" s="33">
        <v>0.31509999999999999</v>
      </c>
      <c r="C53" s="34">
        <v>42736</v>
      </c>
      <c r="D53" s="34">
        <v>42825</v>
      </c>
    </row>
    <row r="54" spans="2:4" ht="12.5" x14ac:dyDescent="0.25">
      <c r="B54" s="33">
        <v>0.315</v>
      </c>
      <c r="C54" s="34">
        <v>42826</v>
      </c>
      <c r="D54" s="34">
        <v>42916</v>
      </c>
    </row>
    <row r="55" spans="2:4" ht="12.5" x14ac:dyDescent="0.25">
      <c r="B55" s="33">
        <v>0.30969999999999998</v>
      </c>
      <c r="C55" s="34">
        <v>42917</v>
      </c>
      <c r="D55" s="34">
        <v>42978</v>
      </c>
    </row>
    <row r="56" spans="2:4" ht="12.5" x14ac:dyDescent="0.25">
      <c r="B56" s="33">
        <v>0.30220000000000002</v>
      </c>
      <c r="C56" s="34">
        <v>42979</v>
      </c>
      <c r="D56" s="34">
        <v>43008</v>
      </c>
    </row>
    <row r="57" spans="2:4" ht="12.5" x14ac:dyDescent="0.25">
      <c r="B57" s="33">
        <v>0.29730000000000001</v>
      </c>
      <c r="C57" s="34">
        <v>43009</v>
      </c>
      <c r="D57" s="34">
        <v>43039</v>
      </c>
    </row>
    <row r="58" spans="2:4" ht="12.5" x14ac:dyDescent="0.25">
      <c r="B58" s="33">
        <v>0.2944</v>
      </c>
      <c r="C58" s="34">
        <v>43040</v>
      </c>
      <c r="D58" s="34">
        <v>43069</v>
      </c>
    </row>
    <row r="59" spans="2:4" ht="12.5" x14ac:dyDescent="0.25">
      <c r="B59" s="33">
        <v>0.29160000000000003</v>
      </c>
      <c r="C59" s="34">
        <v>43070</v>
      </c>
      <c r="D59" s="34">
        <v>43100</v>
      </c>
    </row>
    <row r="60" spans="2:4" ht="12.5" x14ac:dyDescent="0.25">
      <c r="B60" s="33">
        <v>0.29039999999999999</v>
      </c>
      <c r="C60" s="34">
        <v>43101</v>
      </c>
      <c r="D60" s="34">
        <v>43131</v>
      </c>
    </row>
    <row r="61" spans="2:4" ht="12.5" x14ac:dyDescent="0.25">
      <c r="B61" s="33">
        <v>0.29520000000000002</v>
      </c>
      <c r="C61" s="34">
        <v>43132</v>
      </c>
      <c r="D61" s="34">
        <v>43159</v>
      </c>
    </row>
    <row r="62" spans="2:4" ht="12.5" x14ac:dyDescent="0.25">
      <c r="B62" s="33">
        <v>0.29020000000000001</v>
      </c>
      <c r="C62" s="34">
        <v>43160</v>
      </c>
      <c r="D62" s="34">
        <v>43190</v>
      </c>
    </row>
    <row r="63" spans="2:4" ht="12.5" x14ac:dyDescent="0.25">
      <c r="B63" s="33">
        <v>0.28720000000000001</v>
      </c>
      <c r="C63" s="34">
        <v>43191</v>
      </c>
      <c r="D63" s="34">
        <v>43220</v>
      </c>
    </row>
    <row r="64" spans="2:4" ht="12.5" x14ac:dyDescent="0.25">
      <c r="B64" s="33">
        <v>0.28660000000000002</v>
      </c>
      <c r="C64" s="34">
        <v>43221</v>
      </c>
      <c r="D64" s="34">
        <v>43251</v>
      </c>
    </row>
    <row r="65" spans="2:4" ht="12.5" x14ac:dyDescent="0.25">
      <c r="B65" s="33">
        <v>0.28420000000000001</v>
      </c>
      <c r="C65" s="34">
        <v>43252</v>
      </c>
      <c r="D65" s="34">
        <v>43281</v>
      </c>
    </row>
    <row r="66" spans="2:4" ht="12.5" x14ac:dyDescent="0.25">
      <c r="B66" s="33">
        <v>0.28050000000000003</v>
      </c>
      <c r="C66" s="34">
        <v>43282</v>
      </c>
      <c r="D66" s="34">
        <v>43312</v>
      </c>
    </row>
    <row r="67" spans="2:4" ht="12.5" x14ac:dyDescent="0.25">
      <c r="B67" s="33">
        <v>0.27910000000000001</v>
      </c>
      <c r="C67" s="34">
        <v>43313</v>
      </c>
      <c r="D67" s="34">
        <v>43343</v>
      </c>
    </row>
    <row r="68" spans="2:4" ht="12.5" x14ac:dyDescent="0.25">
      <c r="B68" s="33">
        <v>0.2772</v>
      </c>
      <c r="C68" s="34">
        <v>43344</v>
      </c>
      <c r="D68" s="34">
        <v>43373</v>
      </c>
    </row>
    <row r="69" spans="2:4" ht="12.5" x14ac:dyDescent="0.25">
      <c r="B69" s="33">
        <v>0.27450000000000002</v>
      </c>
      <c r="C69" s="34">
        <v>43374</v>
      </c>
      <c r="D69" s="34">
        <v>43404</v>
      </c>
    </row>
    <row r="70" spans="2:4" ht="12.5" x14ac:dyDescent="0.25">
      <c r="B70" s="33">
        <v>0.27239999999999998</v>
      </c>
      <c r="C70" s="34">
        <v>43405</v>
      </c>
      <c r="D70" s="34">
        <v>43434</v>
      </c>
    </row>
    <row r="71" spans="2:4" ht="12.5" x14ac:dyDescent="0.25">
      <c r="B71" s="33">
        <v>0.27100000000000002</v>
      </c>
      <c r="C71" s="34">
        <v>43435</v>
      </c>
      <c r="D71" s="34">
        <v>43465</v>
      </c>
    </row>
    <row r="72" spans="2:4" ht="12.5" x14ac:dyDescent="0.25">
      <c r="B72" s="33">
        <v>0.26740000000000003</v>
      </c>
      <c r="C72" s="34">
        <v>43466</v>
      </c>
      <c r="D72" s="34">
        <v>43496</v>
      </c>
    </row>
    <row r="73" spans="2:4" ht="12.5" x14ac:dyDescent="0.25">
      <c r="B73" s="33">
        <v>0.27550000000000002</v>
      </c>
      <c r="C73" s="34">
        <v>43497</v>
      </c>
      <c r="D73" s="34">
        <v>43524</v>
      </c>
    </row>
    <row r="74" spans="2:4" ht="12.5" x14ac:dyDescent="0.25">
      <c r="B74" s="33">
        <v>0.27060000000000001</v>
      </c>
      <c r="C74" s="34">
        <v>43525</v>
      </c>
      <c r="D74" s="34">
        <v>43555</v>
      </c>
    </row>
    <row r="75" spans="2:4" ht="12.5" x14ac:dyDescent="0.25">
      <c r="B75" s="33">
        <v>0.26979999999999998</v>
      </c>
      <c r="C75" s="34">
        <v>43556</v>
      </c>
      <c r="D75" s="34">
        <v>43585</v>
      </c>
    </row>
    <row r="76" spans="2:4" ht="12.5" x14ac:dyDescent="0.25">
      <c r="B76" s="33">
        <v>0.27010000000000001</v>
      </c>
      <c r="C76" s="34">
        <v>43586</v>
      </c>
      <c r="D76" s="34">
        <v>43616</v>
      </c>
    </row>
    <row r="77" spans="2:4" ht="12.5" x14ac:dyDescent="0.25">
      <c r="B77" s="33">
        <v>0.26950000000000002</v>
      </c>
      <c r="C77" s="34">
        <v>43617</v>
      </c>
      <c r="D77" s="34">
        <v>43646</v>
      </c>
    </row>
    <row r="78" spans="2:4" ht="12.5" x14ac:dyDescent="0.25">
      <c r="B78" s="33">
        <v>0.26919999999999999</v>
      </c>
      <c r="C78" s="34">
        <v>43647</v>
      </c>
      <c r="D78" s="34">
        <v>43677</v>
      </c>
    </row>
    <row r="79" spans="2:4" ht="12.5" x14ac:dyDescent="0.25">
      <c r="B79" s="33">
        <v>0.26979999999999998</v>
      </c>
      <c r="C79" s="34">
        <v>43678</v>
      </c>
      <c r="D79" s="34">
        <v>43708</v>
      </c>
    </row>
    <row r="80" spans="2:4" ht="12.5" x14ac:dyDescent="0.25">
      <c r="B80" s="33">
        <v>0.26979999999999998</v>
      </c>
      <c r="C80" s="34">
        <v>43709</v>
      </c>
      <c r="D80" s="34">
        <v>43738</v>
      </c>
    </row>
    <row r="81" spans="2:4" ht="12.5" x14ac:dyDescent="0.25">
      <c r="B81" s="33">
        <v>0.26650000000000001</v>
      </c>
      <c r="C81" s="34">
        <v>43739</v>
      </c>
      <c r="D81" s="34">
        <v>43769</v>
      </c>
    </row>
    <row r="82" spans="2:4" ht="12.5" x14ac:dyDescent="0.25">
      <c r="B82" s="33">
        <v>0.26550000000000001</v>
      </c>
      <c r="C82" s="34">
        <v>43770</v>
      </c>
      <c r="D82" s="34">
        <v>43799</v>
      </c>
    </row>
    <row r="83" spans="2:4" ht="12.5" x14ac:dyDescent="0.25">
      <c r="B83" s="33">
        <v>0.26369999999999999</v>
      </c>
      <c r="C83" s="34">
        <v>43800</v>
      </c>
      <c r="D83" s="34">
        <v>43830</v>
      </c>
    </row>
    <row r="84" spans="2:4" ht="12.5" x14ac:dyDescent="0.25">
      <c r="B84" s="33">
        <v>0.2616</v>
      </c>
      <c r="C84" s="34">
        <v>43831</v>
      </c>
      <c r="D84" s="34">
        <v>43861</v>
      </c>
    </row>
    <row r="85" spans="2:4" ht="12.5" x14ac:dyDescent="0.25">
      <c r="B85" s="33">
        <v>0.26590000000000003</v>
      </c>
      <c r="C85" s="34">
        <v>43862</v>
      </c>
      <c r="D85" s="34">
        <v>43890</v>
      </c>
    </row>
    <row r="86" spans="2:4" ht="12.5" x14ac:dyDescent="0.25">
      <c r="B86" s="33">
        <v>0.26429999999999998</v>
      </c>
      <c r="C86" s="34">
        <v>43891</v>
      </c>
      <c r="D86" s="34">
        <v>43921</v>
      </c>
    </row>
    <row r="87" spans="2:4" ht="12.5" x14ac:dyDescent="0.25">
      <c r="B87" s="33">
        <v>0.26040000000000002</v>
      </c>
      <c r="C87" s="34">
        <v>43922</v>
      </c>
      <c r="D87" s="34">
        <v>43951</v>
      </c>
    </row>
    <row r="88" spans="2:4" ht="12.5" x14ac:dyDescent="0.25">
      <c r="B88" s="33">
        <v>0.25290000000000001</v>
      </c>
      <c r="C88" s="34">
        <v>43952</v>
      </c>
      <c r="D88" s="34">
        <v>43982</v>
      </c>
    </row>
    <row r="89" spans="2:4" ht="12.5" x14ac:dyDescent="0.25">
      <c r="B89" s="33">
        <v>0.1812</v>
      </c>
      <c r="C89" s="34">
        <v>43983</v>
      </c>
      <c r="D89" s="34">
        <v>44012</v>
      </c>
    </row>
    <row r="90" spans="2:4" ht="12.5" x14ac:dyDescent="0.25">
      <c r="B90" s="33">
        <v>0.1812</v>
      </c>
      <c r="C90" s="34">
        <v>44013</v>
      </c>
      <c r="D90" s="34">
        <v>44043</v>
      </c>
    </row>
    <row r="91" spans="2:4" ht="12.5" x14ac:dyDescent="0.25">
      <c r="B91" s="33"/>
      <c r="C91" s="34"/>
      <c r="D91" s="34"/>
    </row>
    <row r="92" spans="2:4" ht="12.5" x14ac:dyDescent="0.25">
      <c r="B92" s="33"/>
      <c r="C92" s="34"/>
      <c r="D92" s="34"/>
    </row>
    <row r="93" spans="2:4" ht="12.5" x14ac:dyDescent="0.25">
      <c r="B93" s="33"/>
      <c r="C93" s="34"/>
      <c r="D93" s="34"/>
    </row>
    <row r="94" spans="2:4" ht="12.5" x14ac:dyDescent="0.25">
      <c r="B94" s="33"/>
      <c r="C94" s="34"/>
      <c r="D94" s="34"/>
    </row>
    <row r="95" spans="2:4" ht="12.5" x14ac:dyDescent="0.25">
      <c r="B95" s="33"/>
      <c r="C95" s="34"/>
      <c r="D95" s="34"/>
    </row>
    <row r="96" spans="2:4" ht="12.5" x14ac:dyDescent="0.25">
      <c r="B96" s="33"/>
      <c r="C96" s="34"/>
      <c r="D96" s="34"/>
    </row>
    <row r="97" spans="2:4" ht="12.5" x14ac:dyDescent="0.25">
      <c r="B97" s="33"/>
      <c r="C97" s="34"/>
      <c r="D97" s="34"/>
    </row>
    <row r="98" spans="2:4" ht="12.5" x14ac:dyDescent="0.25">
      <c r="B98" s="33"/>
      <c r="C98" s="34"/>
      <c r="D98" s="34"/>
    </row>
    <row r="99" spans="2:4" ht="12.5" x14ac:dyDescent="0.25">
      <c r="B99" s="33"/>
      <c r="C99" s="34"/>
      <c r="D99" s="34"/>
    </row>
    <row r="100" spans="2:4" ht="12.5" x14ac:dyDescent="0.25">
      <c r="B100" s="33"/>
      <c r="C100" s="34"/>
      <c r="D100" s="34"/>
    </row>
    <row r="101" spans="2:4" ht="12.5" x14ac:dyDescent="0.25">
      <c r="B101" s="33"/>
      <c r="C101" s="34"/>
      <c r="D101" s="34"/>
    </row>
    <row r="102" spans="2:4" ht="12.5" x14ac:dyDescent="0.25">
      <c r="B102" s="33"/>
      <c r="C102" s="34"/>
      <c r="D102" s="34"/>
    </row>
    <row r="103" spans="2:4" ht="12.5" x14ac:dyDescent="0.25">
      <c r="B103" s="33"/>
      <c r="C103" s="34"/>
      <c r="D103" s="34"/>
    </row>
    <row r="104" spans="2:4" ht="12.5" x14ac:dyDescent="0.25">
      <c r="B104" s="33"/>
      <c r="C104" s="34"/>
      <c r="D104" s="34"/>
    </row>
    <row r="105" spans="2:4" ht="12.5" x14ac:dyDescent="0.25">
      <c r="B105" s="33"/>
      <c r="C105" s="34"/>
      <c r="D105" s="34"/>
    </row>
    <row r="106" spans="2:4" ht="12.5" x14ac:dyDescent="0.25">
      <c r="B106" s="33"/>
      <c r="C106" s="34"/>
      <c r="D106" s="34"/>
    </row>
    <row r="107" spans="2:4" ht="12.5" x14ac:dyDescent="0.25">
      <c r="B107" s="33"/>
      <c r="C107" s="34"/>
      <c r="D107" s="34"/>
    </row>
    <row r="108" spans="2:4" ht="12.5" x14ac:dyDescent="0.25">
      <c r="B108" s="33"/>
      <c r="C108" s="34"/>
      <c r="D108" s="34"/>
    </row>
    <row r="109" spans="2:4" ht="12.5" x14ac:dyDescent="0.25">
      <c r="B109" s="33"/>
      <c r="C109" s="34"/>
      <c r="D109" s="34"/>
    </row>
  </sheetData>
  <conditionalFormatting sqref="B42:B45 B47:B53">
    <cfRule type="cellIs" dxfId="20" priority="22" stopIfTrue="1" operator="equal">
      <formula>0</formula>
    </cfRule>
  </conditionalFormatting>
  <conditionalFormatting sqref="B16:B53">
    <cfRule type="cellIs" dxfId="19" priority="21" stopIfTrue="1" operator="equal">
      <formula>0</formula>
    </cfRule>
  </conditionalFormatting>
  <conditionalFormatting sqref="B45:B53">
    <cfRule type="cellIs" dxfId="18" priority="19" stopIfTrue="1" operator="equal">
      <formula>0</formula>
    </cfRule>
  </conditionalFormatting>
  <conditionalFormatting sqref="B54">
    <cfRule type="cellIs" dxfId="17" priority="18" stopIfTrue="1" operator="equal">
      <formula>0</formula>
    </cfRule>
  </conditionalFormatting>
  <conditionalFormatting sqref="B54">
    <cfRule type="cellIs" dxfId="16" priority="17" stopIfTrue="1" operator="equal">
      <formula>0</formula>
    </cfRule>
  </conditionalFormatting>
  <conditionalFormatting sqref="B54">
    <cfRule type="cellIs" dxfId="15" priority="16" stopIfTrue="1" operator="equal">
      <formula>0</formula>
    </cfRule>
  </conditionalFormatting>
  <conditionalFormatting sqref="B55:B56">
    <cfRule type="cellIs" dxfId="14" priority="15" stopIfTrue="1" operator="equal">
      <formula>0</formula>
    </cfRule>
  </conditionalFormatting>
  <conditionalFormatting sqref="B55:B56">
    <cfRule type="cellIs" dxfId="13" priority="14" stopIfTrue="1" operator="equal">
      <formula>0</formula>
    </cfRule>
  </conditionalFormatting>
  <conditionalFormatting sqref="B55:B56">
    <cfRule type="cellIs" dxfId="12" priority="13" stopIfTrue="1" operator="equal">
      <formula>0</formula>
    </cfRule>
  </conditionalFormatting>
  <conditionalFormatting sqref="B57:B71">
    <cfRule type="cellIs" dxfId="11" priority="12" stopIfTrue="1" operator="equal">
      <formula>0</formula>
    </cfRule>
  </conditionalFormatting>
  <conditionalFormatting sqref="B57:B71">
    <cfRule type="cellIs" dxfId="10" priority="11" stopIfTrue="1" operator="equal">
      <formula>0</formula>
    </cfRule>
  </conditionalFormatting>
  <conditionalFormatting sqref="B57:B71">
    <cfRule type="cellIs" dxfId="9" priority="10" stopIfTrue="1" operator="equal">
      <formula>0</formula>
    </cfRule>
  </conditionalFormatting>
  <conditionalFormatting sqref="B72:B75">
    <cfRule type="cellIs" dxfId="8" priority="9" stopIfTrue="1" operator="equal">
      <formula>0</formula>
    </cfRule>
  </conditionalFormatting>
  <conditionalFormatting sqref="B72:B75">
    <cfRule type="cellIs" dxfId="7" priority="8" stopIfTrue="1" operator="equal">
      <formula>0</formula>
    </cfRule>
  </conditionalFormatting>
  <conditionalFormatting sqref="B72:B75">
    <cfRule type="cellIs" dxfId="6" priority="7" stopIfTrue="1" operator="equal">
      <formula>0</formula>
    </cfRule>
  </conditionalFormatting>
  <conditionalFormatting sqref="B76:B81">
    <cfRule type="cellIs" dxfId="5" priority="6" stopIfTrue="1" operator="equal">
      <formula>0</formula>
    </cfRule>
  </conditionalFormatting>
  <conditionalFormatting sqref="B76:B81">
    <cfRule type="cellIs" dxfId="4" priority="5" stopIfTrue="1" operator="equal">
      <formula>0</formula>
    </cfRule>
  </conditionalFormatting>
  <conditionalFormatting sqref="B76:B81">
    <cfRule type="cellIs" dxfId="3" priority="4" stopIfTrue="1" operator="equal">
      <formula>0</formula>
    </cfRule>
  </conditionalFormatting>
  <conditionalFormatting sqref="B82:B109">
    <cfRule type="cellIs" dxfId="2" priority="3" stopIfTrue="1" operator="equal">
      <formula>0</formula>
    </cfRule>
  </conditionalFormatting>
  <conditionalFormatting sqref="B82:B109">
    <cfRule type="cellIs" dxfId="1" priority="2" stopIfTrue="1" operator="equal">
      <formula>0</formula>
    </cfRule>
  </conditionalFormatting>
  <conditionalFormatting sqref="B82:B109">
    <cfRule type="cellIs" dxfId="0" priority="1" stopIfTrue="1" operator="equal">
      <formula>0</formula>
    </cfRule>
  </conditionalFormatting>
  <dataValidations count="1">
    <dataValidation type="date" allowBlank="1" showInputMessage="1" showErrorMessage="1" error="Este no es formato de fecha" prompt="DIGITE  dd-mm-aa" sqref="C7:D56" xr:uid="{00000000-0002-0000-0100-000000000000}">
      <formula1>36526</formula1>
      <formula2>66111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D6CE7F500FC04D8933C6EBA65FA790" ma:contentTypeVersion="10" ma:contentTypeDescription="Crear nuevo documento." ma:contentTypeScope="" ma:versionID="402df1ebd4e8fd9a620f553455f5df34">
  <xsd:schema xmlns:xsd="http://www.w3.org/2001/XMLSchema" xmlns:xs="http://www.w3.org/2001/XMLSchema" xmlns:p="http://schemas.microsoft.com/office/2006/metadata/properties" xmlns:ns2="4d380389-e2f2-481d-ab3f-0e1013e279ad" xmlns:ns3="429c8285-774f-4659-92b8-7d2f6e18506a" targetNamespace="http://schemas.microsoft.com/office/2006/metadata/properties" ma:root="true" ma:fieldsID="b0b9c0dbcc639399f498a4bb9ac7a84b" ns2:_="" ns3:_="">
    <xsd:import namespace="4d380389-e2f2-481d-ab3f-0e1013e279ad"/>
    <xsd:import namespace="429c8285-774f-4659-92b8-7d2f6e1850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80389-e2f2-481d-ab3f-0e1013e27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d696addb-51a7-4e8c-99f0-4aabcb535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c8285-774f-4659-92b8-7d2f6e18506a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da23e0c-cb41-45bf-8eb6-13821ca3bb9c}" ma:internalName="TaxCatchAll" ma:showField="CatchAllData" ma:web="429c8285-774f-4659-92b8-7d2f6e185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276EC-E205-4E70-B195-0EEBA899AB4F}"/>
</file>

<file path=customXml/itemProps2.xml><?xml version="1.0" encoding="utf-8"?>
<ds:datastoreItem xmlns:ds="http://schemas.openxmlformats.org/officeDocument/2006/customXml" ds:itemID="{487C8FC3-4B65-444F-945F-0BAD2732D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Liquidador</vt:lpstr>
      <vt:lpstr>Tasas</vt:lpstr>
      <vt:lpstr>Liquidador!Área_de_impresión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Liquidador interes moratorio</dc:title>
  <dc:creator>WILLIAM DUSSAN SALAZAR;www.consultorcontable.com</dc:creator>
  <cp:lastModifiedBy>William Dussan</cp:lastModifiedBy>
  <cp:lastPrinted>2022-11-30T23:51:55Z</cp:lastPrinted>
  <dcterms:created xsi:type="dcterms:W3CDTF">2020-07-07T14:29:46Z</dcterms:created>
  <dcterms:modified xsi:type="dcterms:W3CDTF">2023-03-30T23:59:50Z</dcterms:modified>
</cp:coreProperties>
</file>