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66925"/>
  <mc:AlternateContent xmlns:mc="http://schemas.openxmlformats.org/markup-compatibility/2006">
    <mc:Choice Requires="x15">
      <x15ac:absPath xmlns:x15ac="http://schemas.microsoft.com/office/spreadsheetml/2010/11/ac" url="C:\Users\William Dussan\Desktop\NUEVOS APLICATIVOS\SANCIONES\Sanción exógena\"/>
    </mc:Choice>
  </mc:AlternateContent>
  <xr:revisionPtr revIDLastSave="0" documentId="13_ncr:1_{27F346A1-DBAD-4E61-AD24-14F2C384E46A}" xr6:coauthVersionLast="47" xr6:coauthVersionMax="47" xr10:uidLastSave="{00000000-0000-0000-0000-000000000000}"/>
  <bookViews>
    <workbookView xWindow="-110" yWindow="-110" windowWidth="19420" windowHeight="10300" xr2:uid="{6835D002-A798-478D-BFB4-52646286B825}"/>
  </bookViews>
  <sheets>
    <sheet name="Liquidación sanción" sheetId="1" r:id="rId1"/>
    <sheet name="Base de cálculo con cuantía" sheetId="2" r:id="rId2"/>
    <sheet name="Base de cálculo sin cuantia" sheetId="3" r:id="rId3"/>
  </sheets>
  <externalReferences>
    <externalReference r:id="rId4"/>
    <externalReference r:id="rId5"/>
    <externalReference r:id="rId6"/>
    <externalReference r:id="rId7"/>
  </externalReferences>
  <definedNames>
    <definedName name="_xlnm.Print_Area" localSheetId="0">'Liquidación sanción'!$A$1:$D$45</definedName>
    <definedName name="dd">'[1]G Ext'!#REF!</definedName>
    <definedName name="ddd">#REF!</definedName>
    <definedName name="diez">[1]Conf!$C$10</definedName>
    <definedName name="interpolacionvba">'[1]G Ext'!#REF!</definedName>
    <definedName name="nueve">[1]Conf!$C$9</definedName>
    <definedName name="Reglon_renta">[2]Lists!$AQ$3:$AQ$58</definedName>
    <definedName name="renglon_renta1">[3]Lists!$AQ$3:$AQ$58</definedName>
    <definedName name="RTE">'[1]G Ext'!#REF!</definedName>
    <definedName name="Síno">'[4]Datos de formularios'!$B$3:$B$4</definedName>
    <definedName name="wilia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1" l="1"/>
  <c r="E18" i="1"/>
  <c r="A37" i="1"/>
  <c r="E37" i="1" s="1"/>
  <c r="C125" i="3" l="1"/>
  <c r="D14" i="1" s="1"/>
  <c r="D11" i="3"/>
  <c r="E11" i="3" s="1"/>
  <c r="D12" i="3"/>
  <c r="E12" i="3" s="1"/>
  <c r="D13" i="3"/>
  <c r="E13" i="3" s="1"/>
  <c r="D14" i="3"/>
  <c r="E14" i="3" s="1"/>
  <c r="D15" i="3"/>
  <c r="E15" i="3" s="1"/>
  <c r="D16" i="3"/>
  <c r="E16" i="3" s="1"/>
  <c r="D17" i="3"/>
  <c r="E17" i="3" s="1"/>
  <c r="D18" i="3"/>
  <c r="E18" i="3" s="1"/>
  <c r="D19" i="3"/>
  <c r="D20" i="3"/>
  <c r="E20" i="3" s="1"/>
  <c r="D21" i="3"/>
  <c r="E21" i="3" s="1"/>
  <c r="D22" i="3"/>
  <c r="D23" i="3"/>
  <c r="E23" i="3" s="1"/>
  <c r="D24" i="3"/>
  <c r="E24" i="3" s="1"/>
  <c r="D25" i="3"/>
  <c r="E25" i="3" s="1"/>
  <c r="D26" i="3"/>
  <c r="E26" i="3" s="1"/>
  <c r="D27" i="3"/>
  <c r="E27" i="3" s="1"/>
  <c r="D28" i="3"/>
  <c r="E28" i="3" s="1"/>
  <c r="D29" i="3"/>
  <c r="E29" i="3" s="1"/>
  <c r="D30" i="3"/>
  <c r="E30" i="3" s="1"/>
  <c r="D31" i="3"/>
  <c r="D32" i="3"/>
  <c r="E32" i="3" s="1"/>
  <c r="D33" i="3"/>
  <c r="E33" i="3" s="1"/>
  <c r="D34" i="3"/>
  <c r="E34" i="3" s="1"/>
  <c r="D35" i="3"/>
  <c r="E35" i="3" s="1"/>
  <c r="D36" i="3"/>
  <c r="E36" i="3" s="1"/>
  <c r="D37" i="3"/>
  <c r="E37" i="3" s="1"/>
  <c r="D38" i="3"/>
  <c r="E38" i="3" s="1"/>
  <c r="D39" i="3"/>
  <c r="E39" i="3" s="1"/>
  <c r="D40" i="3"/>
  <c r="E40" i="3" s="1"/>
  <c r="D41" i="3"/>
  <c r="E41" i="3" s="1"/>
  <c r="D42" i="3"/>
  <c r="E42" i="3" s="1"/>
  <c r="D43" i="3"/>
  <c r="E43" i="3" s="1"/>
  <c r="D44" i="3"/>
  <c r="E44" i="3" s="1"/>
  <c r="D45" i="3"/>
  <c r="E45" i="3" s="1"/>
  <c r="D46" i="3"/>
  <c r="E46" i="3" s="1"/>
  <c r="D47" i="3"/>
  <c r="E47" i="3" s="1"/>
  <c r="D48" i="3"/>
  <c r="E48" i="3" s="1"/>
  <c r="D49" i="3"/>
  <c r="E49" i="3" s="1"/>
  <c r="D50" i="3"/>
  <c r="E50" i="3" s="1"/>
  <c r="D51" i="3"/>
  <c r="E51" i="3" s="1"/>
  <c r="D52" i="3"/>
  <c r="E52" i="3" s="1"/>
  <c r="D53" i="3"/>
  <c r="E53" i="3" s="1"/>
  <c r="D54" i="3"/>
  <c r="E54" i="3" s="1"/>
  <c r="D55" i="3"/>
  <c r="E55" i="3" s="1"/>
  <c r="D56" i="3"/>
  <c r="E56" i="3" s="1"/>
  <c r="D57" i="3"/>
  <c r="E57" i="3" s="1"/>
  <c r="D58" i="3"/>
  <c r="E58" i="3" s="1"/>
  <c r="D59" i="3"/>
  <c r="E59" i="3" s="1"/>
  <c r="D60" i="3"/>
  <c r="E60" i="3" s="1"/>
  <c r="D61" i="3"/>
  <c r="E61" i="3" s="1"/>
  <c r="D62" i="3"/>
  <c r="E62" i="3" s="1"/>
  <c r="D63" i="3"/>
  <c r="E63" i="3" s="1"/>
  <c r="D64" i="3"/>
  <c r="E64" i="3" s="1"/>
  <c r="D65" i="3"/>
  <c r="E65" i="3" s="1"/>
  <c r="D66" i="3"/>
  <c r="E66" i="3" s="1"/>
  <c r="D67" i="3"/>
  <c r="E67" i="3" s="1"/>
  <c r="D68" i="3"/>
  <c r="E68" i="3" s="1"/>
  <c r="D69" i="3"/>
  <c r="E69" i="3" s="1"/>
  <c r="D70" i="3"/>
  <c r="E70" i="3" s="1"/>
  <c r="D71" i="3"/>
  <c r="E71" i="3" s="1"/>
  <c r="D72" i="3"/>
  <c r="E72" i="3" s="1"/>
  <c r="D73" i="3"/>
  <c r="E73" i="3" s="1"/>
  <c r="D74" i="3"/>
  <c r="E74" i="3" s="1"/>
  <c r="D75" i="3"/>
  <c r="E75" i="3" s="1"/>
  <c r="D76" i="3"/>
  <c r="E76" i="3" s="1"/>
  <c r="D77" i="3"/>
  <c r="E77" i="3" s="1"/>
  <c r="D78" i="3"/>
  <c r="E78" i="3" s="1"/>
  <c r="D79" i="3"/>
  <c r="E79" i="3" s="1"/>
  <c r="D80" i="3"/>
  <c r="E80" i="3" s="1"/>
  <c r="D81" i="3"/>
  <c r="E81" i="3" s="1"/>
  <c r="D82" i="3"/>
  <c r="E82" i="3" s="1"/>
  <c r="D83" i="3"/>
  <c r="E83" i="3" s="1"/>
  <c r="D84" i="3"/>
  <c r="E84" i="3" s="1"/>
  <c r="D85" i="3"/>
  <c r="E85" i="3" s="1"/>
  <c r="D86" i="3"/>
  <c r="E86" i="3" s="1"/>
  <c r="D87" i="3"/>
  <c r="E87" i="3" s="1"/>
  <c r="D88" i="3"/>
  <c r="E88" i="3" s="1"/>
  <c r="D89" i="3"/>
  <c r="E89" i="3" s="1"/>
  <c r="D90" i="3"/>
  <c r="E90" i="3" s="1"/>
  <c r="D91" i="3"/>
  <c r="E91" i="3" s="1"/>
  <c r="D92" i="3"/>
  <c r="E92" i="3" s="1"/>
  <c r="D93" i="3"/>
  <c r="E93" i="3" s="1"/>
  <c r="D94" i="3"/>
  <c r="E94" i="3" s="1"/>
  <c r="D95" i="3"/>
  <c r="E95" i="3" s="1"/>
  <c r="D96" i="3"/>
  <c r="E96" i="3" s="1"/>
  <c r="D97" i="3"/>
  <c r="E97" i="3" s="1"/>
  <c r="D98" i="3"/>
  <c r="E98" i="3" s="1"/>
  <c r="D99" i="3"/>
  <c r="E99" i="3" s="1"/>
  <c r="D100" i="3"/>
  <c r="E100" i="3" s="1"/>
  <c r="D101" i="3"/>
  <c r="E101" i="3" s="1"/>
  <c r="D102" i="3"/>
  <c r="E102" i="3" s="1"/>
  <c r="D103" i="3"/>
  <c r="E103" i="3" s="1"/>
  <c r="D104" i="3"/>
  <c r="E104" i="3" s="1"/>
  <c r="D105" i="3"/>
  <c r="E105" i="3" s="1"/>
  <c r="D106" i="3"/>
  <c r="E106" i="3" s="1"/>
  <c r="D107" i="3"/>
  <c r="E107" i="3" s="1"/>
  <c r="D108" i="3"/>
  <c r="E108" i="3" s="1"/>
  <c r="D109" i="3"/>
  <c r="E109" i="3" s="1"/>
  <c r="D110" i="3"/>
  <c r="E110" i="3" s="1"/>
  <c r="D111" i="3"/>
  <c r="E111" i="3" s="1"/>
  <c r="D112" i="3"/>
  <c r="E112" i="3" s="1"/>
  <c r="D113" i="3"/>
  <c r="E113" i="3" s="1"/>
  <c r="D114" i="3"/>
  <c r="E114" i="3" s="1"/>
  <c r="D115" i="3"/>
  <c r="E115" i="3" s="1"/>
  <c r="D116" i="3"/>
  <c r="E116" i="3" s="1"/>
  <c r="D117" i="3"/>
  <c r="E117" i="3" s="1"/>
  <c r="D118" i="3"/>
  <c r="E118" i="3" s="1"/>
  <c r="D119" i="3"/>
  <c r="E119" i="3" s="1"/>
  <c r="D120" i="3"/>
  <c r="E120" i="3" s="1"/>
  <c r="D121" i="3"/>
  <c r="E121" i="3" s="1"/>
  <c r="D122" i="3"/>
  <c r="E122" i="3" s="1"/>
  <c r="D123" i="3"/>
  <c r="E123" i="3" s="1"/>
  <c r="D124" i="3"/>
  <c r="E124" i="3" s="1"/>
  <c r="D10" i="3"/>
  <c r="E10" i="3" s="1"/>
  <c r="E22" i="3"/>
  <c r="E31" i="3"/>
  <c r="C25" i="1" l="1"/>
  <c r="C57" i="1"/>
  <c r="A92" i="1"/>
  <c r="C48" i="1"/>
  <c r="B399" i="1"/>
  <c r="A94" i="1" l="1"/>
  <c r="B401" i="1"/>
  <c r="E1" i="1" s="1"/>
  <c r="C26" i="1" l="1"/>
  <c r="C27" i="1"/>
  <c r="E25" i="2"/>
  <c r="D12" i="1" s="1"/>
  <c r="E58" i="1" l="1"/>
  <c r="E60" i="1"/>
  <c r="D20" i="1" s="1"/>
  <c r="C20" i="1" s="1"/>
  <c r="E59" i="1"/>
  <c r="P27" i="1" l="1"/>
  <c r="P28" i="1"/>
  <c r="P30" i="1"/>
  <c r="P31" i="1"/>
  <c r="P32" i="1"/>
  <c r="P26" i="1"/>
  <c r="P33" i="1" l="1"/>
  <c r="E19" i="3" l="1"/>
  <c r="E125" i="3" l="1"/>
  <c r="D21" i="1" s="1"/>
  <c r="C62" i="1" s="1"/>
  <c r="C60" i="1" l="1"/>
  <c r="D60" i="1" s="1"/>
  <c r="D65" i="1" s="1"/>
  <c r="D22" i="1" s="1"/>
  <c r="C59" i="1"/>
  <c r="D59" i="1" s="1"/>
  <c r="C58" i="1"/>
  <c r="D58" i="1" s="1"/>
  <c r="C30" i="1" l="1"/>
  <c r="D29" i="1" s="1"/>
  <c r="P29" i="1" s="1"/>
  <c r="E26" i="1" s="1"/>
  <c r="D34" i="1" l="1"/>
  <c r="D39" i="1" s="1"/>
  <c r="C39" i="1" s="1"/>
  <c r="C34" i="1" l="1"/>
  <c r="D44" i="1"/>
  <c r="C44" i="1" s="1"/>
  <c r="D45" i="1" s="1"/>
  <c r="C45" i="1" s="1"/>
  <c r="D50" i="1" l="1"/>
  <c r="C50" i="1" s="1"/>
  <c r="C51" i="1" s="1"/>
  <c r="D51" i="1" l="1"/>
  <c r="F4" i="1" s="1"/>
  <c r="E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Dussan</author>
  </authors>
  <commentList>
    <comment ref="B24" authorId="0" shapeId="0" xr:uid="{42A681BC-55F6-4643-A881-8D007AB82817}">
      <text>
        <r>
          <rPr>
            <sz val="9"/>
            <color indexed="81"/>
            <rFont val="Tahoma"/>
            <family val="2"/>
          </rPr>
          <t>La sanción a que se refiere el presente artículo se reducirá al cincuenta por ciento (50%) de la suma determinada según lo previsto en el numeral 1), si la omisión es subsanada antes de que se notifique la imposición de la sanción; o al setenta por ciento (70%) de tal suma, si la omisión es subsanada dentro de los dos (2) meses siguientes a la fecha en que se notifique la sanción. Para tal efecto, en uno y otro caso, se deberá presentar ante la oficina que está conociendo de la investigación, un memorial de aceptación de la sanción reducida en el cual se acredite que la omisión fue subsanada, así como el pago o acuerdo de pago de la misma.</t>
        </r>
      </text>
    </comment>
    <comment ref="B36" authorId="0" shapeId="0" xr:uid="{C8971CBE-5C65-4208-89D4-58523BB2AF8E}">
      <text>
        <r>
          <rPr>
            <sz val="9"/>
            <color indexed="81"/>
            <rFont val="Tahoma"/>
            <family val="2"/>
          </rPr>
          <t>Parágrafo transitorio. Los contribuyentes que hayan incurrido en las infracciones señaladas en este artículo y no les hayan notificado pliego de cargos, podrán corregir o subsanar la información, presentándola hasta el primero (1º) de abril de 2023, aplicando la sanción del parágrafo 1º reducida al cinco por ciento (5%).</t>
        </r>
      </text>
    </comment>
    <comment ref="B41" authorId="0" shapeId="0" xr:uid="{825F9B3E-318A-46FF-9E03-749D82028094}">
      <text>
        <r>
          <rPr>
            <sz val="9"/>
            <color indexed="81"/>
            <rFont val="Tahoma"/>
            <family val="2"/>
          </rPr>
          <t xml:space="preserve">
Cuando la sanción deba ser liquidada por el contribuyente, agente retenedor, responsable o declarante:
</t>
        </r>
        <r>
          <rPr>
            <b/>
            <sz val="9"/>
            <color indexed="81"/>
            <rFont val="Tahoma"/>
            <family val="2"/>
          </rPr>
          <t>1. La sanción se reducirá al cincuenta por ciento (50%) del monto previsto en la ley, en tanto concurran las siguientes condiciones:</t>
        </r>
        <r>
          <rPr>
            <sz val="9"/>
            <color indexed="81"/>
            <rFont val="Tahoma"/>
            <family val="2"/>
          </rPr>
          <t xml:space="preserve">
a) Que dentro de los dos (2) años anteriores a la fecha de la comisión de la conducta sancionable no se hubiere cometido la misma; y
b) Siempre que la Administración Tributaria no haya proferido pliego de cargos, requerimiento especial o emplazamiento previo por no declarar, según el caso.
</t>
        </r>
        <r>
          <rPr>
            <b/>
            <sz val="9"/>
            <color indexed="81"/>
            <rFont val="Tahoma"/>
            <family val="2"/>
          </rPr>
          <t>2. La sanción se reducirá al setenta y cinco por ciento (75%) del monto previsto en la ley, en tanto concurran las siguientes condiciones:</t>
        </r>
        <r>
          <rPr>
            <sz val="9"/>
            <color indexed="81"/>
            <rFont val="Tahoma"/>
            <family val="2"/>
          </rPr>
          <t xml:space="preserve">
a) Que dentro del año (1) año anterior a la fecha de la comisión de la conducta sancionable no se hubiere cometido la misma; y
b) Siempre que la Administración Tributaria no haya proferido pliego de cargos, requerimiento especial o emplazamiento previo por no declarar, según el caso
</t>
        </r>
      </text>
    </comment>
    <comment ref="C42" authorId="0" shapeId="0" xr:uid="{BB1262FC-EAD2-4119-9C9E-ACB028A695B2}">
      <text>
        <r>
          <rPr>
            <sz val="9"/>
            <color indexed="81"/>
            <rFont val="Tahoma"/>
            <family val="2"/>
          </rPr>
          <t xml:space="preserve">
Cuando la sanción deba ser liquidada por el contribuyente, agente retenedor, responsable o declarante:
1. La sanción se reducirá al cincuenta por ciento (50%) del monto previsto en la ley, en tanto concurran las siguientes condiciones:
a) Que dentro de los dos (2) años anteriores a la fecha de la comisión de la conducta sancionable no se hubiere cometido la misma; y
b) Siempre que la Administración Tributaria no haya proferido pliego de cargos, requerimiento especial o emplazamiento previo por no declarar, según el caso.
2. La sanción se reducirá al setenta y cinco por ciento (75%) del monto previsto en la ley, en tanto concurran las siguientes condiciones:
a) Que dentro del año (1) año anterior a la fecha de la comisión de la conducta sancionable no se hubiere cometido la misma; y
b) Siempre que la Administración Tributaria no haya proferido pliego de cargos, requerimiento especial o emplazamiento previo por no declarar, según el caso
</t>
        </r>
      </text>
    </comment>
  </commentList>
</comments>
</file>

<file path=xl/sharedStrings.xml><?xml version="1.0" encoding="utf-8"?>
<sst xmlns="http://schemas.openxmlformats.org/spreadsheetml/2006/main" count="83" uniqueCount="74">
  <si>
    <t>Sanción mínima</t>
  </si>
  <si>
    <t>NO</t>
  </si>
  <si>
    <t>SI</t>
  </si>
  <si>
    <t>Valor UVT</t>
  </si>
  <si>
    <t>PARA CÁLCULOS</t>
  </si>
  <si>
    <t>BASE</t>
  </si>
  <si>
    <t>LIMITADA</t>
  </si>
  <si>
    <t>Sanción según la selección del usuario</t>
  </si>
  <si>
    <t>La sanción a que se refiere el presente artículo se reducirá al cincuenta por ciento (50%) de la suma determinada según lo previsto en el numeral 1), si la omisión es subsanada antes de que se notifique la imposición de la sanción; o al setenta por ciento (70%) de tal suma, si la omisión es subsanada dentro de los dos (2) meses siguientes a la fecha en que se notifique la sanción. Para tal efecto, en uno y otro caso, se deberá presentar ante la oficina que está conociendo de la investigación, un memorial de aceptación de la sanción reducida en el cual se acredite que la omisión fue subsanada, así como el pago o acuerdo de pago de la misma.</t>
  </si>
  <si>
    <t>REDUCCIONES</t>
  </si>
  <si>
    <t>SANCIÓN CON 1 REDUCCIÓN ART.651 ET.  (Se reduce al)</t>
  </si>
  <si>
    <t>LISTAS</t>
  </si>
  <si>
    <t>¿La omisión es subsanada dentro de los dos (2) meses siguientes a la fecha en que se notifique la sanción?</t>
  </si>
  <si>
    <t>Aplicación de la reducción de la sanción según el artículo 640 del ET</t>
  </si>
  <si>
    <t>FORMATO</t>
  </si>
  <si>
    <t>VALOR</t>
  </si>
  <si>
    <t>TOTAL BASE DE CÁLCULO DE LA SANCIÓN</t>
  </si>
  <si>
    <t>Base de la información para el cálculo de la sanción (dependiendo de cada caso particular)</t>
  </si>
  <si>
    <r>
      <rPr>
        <b/>
        <sz val="14"/>
        <color rgb="FFFF0000"/>
        <rFont val="Arial"/>
        <family val="2"/>
      </rPr>
      <t xml:space="preserve">5. </t>
    </r>
    <r>
      <rPr>
        <b/>
        <sz val="12"/>
        <color rgb="FF000000"/>
        <rFont val="Arial"/>
        <family val="2"/>
      </rPr>
      <t>Aplique opcionalmente reducción del artículo 640 del ET, únicamente si cumple los requisitos</t>
    </r>
  </si>
  <si>
    <t>Aplicación de la reducción de la sanción según el artículo 640 del ET (Seleccione el %)</t>
  </si>
  <si>
    <t>SANCIÓN LUEGO DE ELEGIR SI APLICA REDUCCIÓN (Art.640 ET.)  Se reduce a:</t>
  </si>
  <si>
    <t>Liquidación de la sanción artículo 651 del Estatuto tributario</t>
  </si>
  <si>
    <t>OBSERVACION</t>
  </si>
  <si>
    <t>EMPRESA DE EJEMPLO SAS</t>
  </si>
  <si>
    <t>Digite el valor de la información báse de la sanción dependiendo de cada caso particular y del análisis de las sentencias y conceptos DIAN sobre la materia. (Inserte filas de acuerdo a las necesidades)</t>
  </si>
  <si>
    <t>¿La omisión es subsanada después del pliego de cargos y antes de que se notifique la imposición de la sanción?</t>
  </si>
  <si>
    <r>
      <t xml:space="preserve">Tenga en cuenta que la respuesta dada en el concepto DIAN 0046 de 19-01-2021 a la pregunta N.12 indicó: </t>
    </r>
    <r>
      <rPr>
        <sz val="11"/>
        <rFont val="Arial"/>
        <family val="2"/>
      </rPr>
      <t>"Si no se informó o se informó de manera extemporánea o errónea diferentes datos, de los cuales alguno comprende a los otros, se deberá liquidar la sanción de que trata el artículo 651 ibídem únicamente sobre la suma que contenga a las demás”</t>
    </r>
    <r>
      <rPr>
        <sz val="11"/>
        <color theme="0" tint="-0.499984740745262"/>
        <rFont val="Arial"/>
        <family val="2"/>
      </rPr>
      <t>. Es decir,  entendemos que si por ejemplo en el formato 2276 se informan los gastos de nómina por cada tercero, no se debe tener en cuenta para establecer la base de la sanción la misma información que se reporta en el formato 1011 concepto 8207 respecto al valor global de Costo o deducción por salarios, prestaciones sociales y demás pagos laborales.</t>
    </r>
  </si>
  <si>
    <t>Etc</t>
  </si>
  <si>
    <t>NOMBRE</t>
  </si>
  <si>
    <t>Suma de todas las columnas si es extemporanea</t>
  </si>
  <si>
    <t>Retefuentes a favor</t>
  </si>
  <si>
    <t>Pagos o abonos en cuenta</t>
  </si>
  <si>
    <t>Descuentos tributarios</t>
  </si>
  <si>
    <t>IVA descontable</t>
  </si>
  <si>
    <t>IVA por pagar</t>
  </si>
  <si>
    <t>Ingresos</t>
  </si>
  <si>
    <t>Cuentas por cobrar</t>
  </si>
  <si>
    <t>Información declaraciones</t>
  </si>
  <si>
    <t>Rentas de trabajo y P.</t>
  </si>
  <si>
    <t>…......</t>
  </si>
  <si>
    <t>…...</t>
  </si>
  <si>
    <t>SANCIÓN A PAGAR</t>
  </si>
  <si>
    <t>1. Una multa que no supere quince mil (7.500) UVT, la cual será fijada teniendo en cuenta los siguientes criterios:</t>
  </si>
  <si>
    <t>a) El cinco por ciento (1%) de las sumas respecto de las cuales no se suministró la información exigida</t>
  </si>
  <si>
    <t>b) El cuatro por ciento (0,7%) de las sumas respecto de las cuales se suministró en forma errónea</t>
  </si>
  <si>
    <t>c) El tres por ciento (0,5%) de las sumas respecto de las cuales se suministró de forma extemporánea</t>
  </si>
  <si>
    <t>PARÁGRAFO. El obligado a informar podrá subsanar de manera voluntaria las faltas de que trata el presente artículo, antes de que la Administración Tributaria profiera pliego de cargos, en cuyo caso deberá liquidar y pagar la sanción correspondiente de que trata el numeral 1) del presente artículo reducida al veinte por ciento (10%).</t>
  </si>
  <si>
    <r>
      <rPr>
        <b/>
        <sz val="14"/>
        <color rgb="FFFF0000"/>
        <rFont val="Arial"/>
        <family val="2"/>
      </rPr>
      <t xml:space="preserve">3. </t>
    </r>
    <r>
      <rPr>
        <b/>
        <sz val="12"/>
        <color rgb="FF000000"/>
        <rFont val="Arial"/>
        <family val="2"/>
      </rPr>
      <t>Aplique reducción de la sanción según cada caso particular (Seleccione de la lista SI o NO:)</t>
    </r>
  </si>
  <si>
    <r>
      <rPr>
        <b/>
        <sz val="14"/>
        <color rgb="FFFF0000"/>
        <rFont val="Arial"/>
        <family val="2"/>
      </rPr>
      <t>1.</t>
    </r>
    <r>
      <rPr>
        <b/>
        <sz val="12"/>
        <color rgb="FF000000"/>
        <rFont val="Arial"/>
        <family val="2"/>
      </rPr>
      <t xml:space="preserve"> Digite o diligencie el anexo de la base de cálculo de la sanción</t>
    </r>
    <r>
      <rPr>
        <sz val="12"/>
        <color rgb="FF000000"/>
        <rFont val="Arial"/>
        <family val="2"/>
      </rPr>
      <t xml:space="preserve"> (Puede tener las dos situaciones siguientes simultaneamente)</t>
    </r>
  </si>
  <si>
    <t>d) Cuando no sea posible establecer la base para tasar la sanción o la información no tuviere cuantía, la sanción será de cero coma cinco (0,5) UVT por cada dato no suministrado o incorrecto la cual no podrá exceder siete mil quinientas (7.500) UVT.</t>
  </si>
  <si>
    <t>VALOR POR DATO</t>
  </si>
  <si>
    <t>VALOR SANCIÓN</t>
  </si>
  <si>
    <t>DESCRIPCIÓN DEL DATO</t>
  </si>
  <si>
    <t>Concepto formato 1001 erroneo</t>
  </si>
  <si>
    <t>NÚMERO DE DATOS NO SUMINISTRADOS O INCORRECTOS</t>
  </si>
  <si>
    <t>.</t>
  </si>
  <si>
    <t>Tipo de documento errado</t>
  </si>
  <si>
    <r>
      <rPr>
        <b/>
        <sz val="14"/>
        <color rgb="FFFF0000"/>
        <rFont val="Arial"/>
        <family val="2"/>
      </rPr>
      <t>2.</t>
    </r>
    <r>
      <rPr>
        <b/>
        <sz val="12"/>
        <color rgb="FF000000"/>
        <rFont val="Arial"/>
        <family val="2"/>
      </rPr>
      <t xml:space="preserve"> Seleccione de la lista en la siguiente fila el tipo de sanción según la falta cometida (Para información con cuantía)</t>
    </r>
  </si>
  <si>
    <t>SANCIÓN DE LAS PARTIDAS SIN CUANTÍA</t>
  </si>
  <si>
    <r>
      <t xml:space="preserve">¿La omisión es subsanada de manera voluntaria antes de que la DIAN profiera pliego de cargos? </t>
    </r>
    <r>
      <rPr>
        <sz val="9"/>
        <color rgb="FFFF0000"/>
        <rFont val="Arial"/>
        <family val="2"/>
      </rPr>
      <t>(Parágrafo 1 art. 651 ET)</t>
    </r>
  </si>
  <si>
    <t>Información sin cuantia, (para incluirlo en el límite de las 7,500 UVT)</t>
  </si>
  <si>
    <t>Nuevo</t>
  </si>
  <si>
    <t>Se controla las 7,500 UVT con los dos componentes de saciones</t>
  </si>
  <si>
    <t>¿La sanción se va a pagar antes de pliego de cargos, y antes del 1 de abril del año 2023?</t>
  </si>
  <si>
    <r>
      <rPr>
        <b/>
        <sz val="14"/>
        <color rgb="FFFF0000"/>
        <rFont val="Arial"/>
        <family val="2"/>
      </rPr>
      <t xml:space="preserve">4. </t>
    </r>
    <r>
      <rPr>
        <b/>
        <sz val="12"/>
        <color rgb="FF000000"/>
        <rFont val="Arial"/>
        <family val="2"/>
      </rPr>
      <t xml:space="preserve">Reducción de la sanción transitoria </t>
    </r>
    <r>
      <rPr>
        <sz val="12"/>
        <color rgb="FFFF0000"/>
        <rFont val="Arial"/>
        <family val="2"/>
      </rPr>
      <t>(Al 5% Parágrafo transitorio Art 80. ley 2277 de 2022)</t>
    </r>
  </si>
  <si>
    <t>SANCIÓN REDUCIDA  (Art.651 ET.)  Se reduce a:</t>
  </si>
  <si>
    <t>SANCIÓN REDUCIDA  Parágrafo transitorio Art. 80 Ley 2277 de 2022  Se reduce a:</t>
  </si>
  <si>
    <t>TOTAL SANCIÓN BRUTA LIMITADA A 7.500 UVT</t>
  </si>
  <si>
    <t>SANCION  INICIAL</t>
  </si>
  <si>
    <t>SANCIÓN BRUTA DE LAS PARTIDAS CON CUANTÍA</t>
  </si>
  <si>
    <r>
      <t xml:space="preserve">Dato no suministrado o incorrecto </t>
    </r>
    <r>
      <rPr>
        <sz val="11"/>
        <color rgb="FF000000"/>
        <rFont val="Arial"/>
        <family val="2"/>
      </rPr>
      <t>(Cuando no sea posible establecer las bases o sea un dato sin cuantia 0,5 UVT por dato)</t>
    </r>
  </si>
  <si>
    <t xml:space="preserve">Diseño: Derechos reservados William Dussan Salazar </t>
  </si>
  <si>
    <t>Seleccione de la lista la tarifa a aplicar &gt;&gt;&gt;&gt;&gt;&gt;</t>
  </si>
  <si>
    <t>Actualizado al 23-01-2023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</si>
</sst>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dd/mm/yyyy;@"/>
    <numFmt numFmtId="167" formatCode="0.0%"/>
  </numFmts>
  <fonts count="38" x14ac:knownFonts="1">
    <font>
      <sz val="8"/>
      <color theme="1"/>
      <name val="Tahoma"/>
      <family val="2"/>
    </font>
    <font>
      <sz val="8"/>
      <color theme="1"/>
      <name val="Tahoma"/>
      <family val="2"/>
    </font>
    <font>
      <sz val="9"/>
      <color theme="1"/>
      <name val="Arial"/>
      <family val="2"/>
    </font>
    <font>
      <sz val="11"/>
      <color rgb="FF0070C0"/>
      <name val="Tahoma"/>
      <family val="2"/>
    </font>
    <font>
      <sz val="10"/>
      <color theme="1"/>
      <name val="Arial"/>
      <family val="2"/>
    </font>
    <font>
      <sz val="9"/>
      <color rgb="FF0070C0"/>
      <name val="Tahoma"/>
      <family val="2"/>
    </font>
    <font>
      <sz val="8"/>
      <color rgb="FF0070C0"/>
      <name val="Tahoma"/>
      <family val="2"/>
    </font>
    <font>
      <b/>
      <sz val="10"/>
      <color theme="1"/>
      <name val="Arial"/>
      <family val="2"/>
    </font>
    <font>
      <b/>
      <sz val="10"/>
      <color theme="0"/>
      <name val="Tahoma"/>
      <family val="2"/>
    </font>
    <font>
      <sz val="10"/>
      <color rgb="FFFF0000"/>
      <name val="Arial"/>
      <family val="2"/>
    </font>
    <font>
      <sz val="12"/>
      <color rgb="FF0070C0"/>
      <name val="Arial"/>
      <family val="2"/>
    </font>
    <font>
      <sz val="12"/>
      <color theme="1"/>
      <name val="Arial"/>
      <family val="2"/>
    </font>
    <font>
      <sz val="12"/>
      <color rgb="FF000000"/>
      <name val="Arial"/>
      <family val="2"/>
    </font>
    <font>
      <b/>
      <sz val="12"/>
      <color theme="1"/>
      <name val="Arial"/>
      <family val="2"/>
    </font>
    <font>
      <b/>
      <sz val="12"/>
      <color rgb="FF000000"/>
      <name val="Arial"/>
      <family val="2"/>
    </font>
    <font>
      <b/>
      <sz val="10"/>
      <color rgb="FFC00000"/>
      <name val="Tahoma"/>
      <family val="2"/>
    </font>
    <font>
      <sz val="9"/>
      <color indexed="81"/>
      <name val="Tahoma"/>
      <family val="2"/>
    </font>
    <font>
      <sz val="9"/>
      <color rgb="FFC00000"/>
      <name val="Arial"/>
      <family val="2"/>
    </font>
    <font>
      <sz val="9"/>
      <color rgb="FF000000"/>
      <name val="Arial"/>
      <family val="2"/>
    </font>
    <font>
      <b/>
      <sz val="12"/>
      <name val="Arial"/>
      <family val="2"/>
    </font>
    <font>
      <sz val="8"/>
      <color rgb="FFFF0000"/>
      <name val="Tahoma"/>
      <family val="2"/>
    </font>
    <font>
      <sz val="10"/>
      <name val="Arial"/>
      <family val="2"/>
    </font>
    <font>
      <b/>
      <sz val="11"/>
      <color theme="1"/>
      <name val="Arial"/>
      <family val="2"/>
    </font>
    <font>
      <sz val="11"/>
      <color theme="1"/>
      <name val="Arial"/>
      <family val="2"/>
    </font>
    <font>
      <sz val="11"/>
      <color theme="1"/>
      <name val="Tahoma"/>
      <family val="2"/>
    </font>
    <font>
      <sz val="11"/>
      <name val="Arial"/>
      <family val="2"/>
    </font>
    <font>
      <b/>
      <sz val="14"/>
      <color rgb="FFFF0000"/>
      <name val="Arial"/>
      <family val="2"/>
    </font>
    <font>
      <sz val="8"/>
      <name val="Tahoma"/>
      <family val="2"/>
    </font>
    <font>
      <sz val="10"/>
      <color rgb="FF0070C0"/>
      <name val="Arial"/>
      <family val="2"/>
    </font>
    <font>
      <sz val="12"/>
      <color rgb="FF002060"/>
      <name val="Arial"/>
      <family val="2"/>
    </font>
    <font>
      <u/>
      <sz val="8"/>
      <color theme="10"/>
      <name val="Tahoma"/>
      <family val="2"/>
    </font>
    <font>
      <sz val="11"/>
      <color theme="0" tint="-0.499984740745262"/>
      <name val="Arial"/>
      <family val="2"/>
    </font>
    <font>
      <b/>
      <sz val="9"/>
      <color indexed="81"/>
      <name val="Tahoma"/>
      <family val="2"/>
    </font>
    <font>
      <sz val="9"/>
      <color rgb="FFFF0000"/>
      <name val="Arial"/>
      <family val="2"/>
    </font>
    <font>
      <sz val="8"/>
      <color theme="0"/>
      <name val="Tahoma"/>
      <family val="2"/>
    </font>
    <font>
      <sz val="10"/>
      <color theme="0"/>
      <name val="Arial"/>
      <family val="2"/>
    </font>
    <font>
      <sz val="11"/>
      <color rgb="FF000000"/>
      <name val="Arial"/>
      <family val="2"/>
    </font>
    <font>
      <sz val="12"/>
      <color rgb="FFFF0000"/>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s>
  <borders count="13">
    <border>
      <left/>
      <right/>
      <top/>
      <bottom/>
      <diagonal/>
    </border>
    <border>
      <left style="thin">
        <color theme="5"/>
      </left>
      <right style="thin">
        <color theme="5"/>
      </right>
      <top style="thin">
        <color theme="5"/>
      </top>
      <bottom style="thin">
        <color theme="5"/>
      </bottom>
      <diagonal/>
    </border>
    <border>
      <left/>
      <right/>
      <top/>
      <bottom style="thin">
        <color theme="5"/>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diagonal/>
    </border>
    <border>
      <left style="thin">
        <color indexed="64"/>
      </left>
      <right style="thin">
        <color indexed="64"/>
      </right>
      <top style="thin">
        <color indexed="64"/>
      </top>
      <bottom style="thin">
        <color indexed="64"/>
      </bottom>
      <diagonal/>
    </border>
    <border>
      <left style="thin">
        <color theme="5"/>
      </left>
      <right style="thin">
        <color theme="5"/>
      </right>
      <top style="thin">
        <color theme="5"/>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30" fillId="0" borderId="0" applyNumberFormat="0" applyFill="0" applyBorder="0" applyAlignment="0" applyProtection="0"/>
  </cellStyleXfs>
  <cellXfs count="132">
    <xf numFmtId="0" fontId="0" fillId="0" borderId="0" xfId="0"/>
    <xf numFmtId="0" fontId="0" fillId="2" borderId="0" xfId="0" applyFill="1"/>
    <xf numFmtId="3" fontId="3" fillId="2" borderId="0" xfId="0" applyNumberFormat="1" applyFont="1" applyFill="1" applyAlignment="1" applyProtection="1">
      <alignment horizontal="left"/>
      <protection hidden="1"/>
    </xf>
    <xf numFmtId="164" fontId="2" fillId="2" borderId="0" xfId="1" applyFont="1" applyFill="1" applyProtection="1">
      <protection locked="0"/>
    </xf>
    <xf numFmtId="0" fontId="0" fillId="2" borderId="0" xfId="0" applyFill="1" applyProtection="1">
      <protection locked="0"/>
    </xf>
    <xf numFmtId="0" fontId="0" fillId="4" borderId="0" xfId="0" applyFill="1"/>
    <xf numFmtId="0" fontId="4" fillId="2" borderId="0" xfId="0" applyFont="1" applyFill="1" applyProtection="1">
      <protection locked="0"/>
    </xf>
    <xf numFmtId="165" fontId="2" fillId="2" borderId="0" xfId="1" applyNumberFormat="1" applyFont="1" applyFill="1" applyProtection="1">
      <protection locked="0"/>
    </xf>
    <xf numFmtId="0" fontId="0" fillId="5" borderId="0" xfId="0" applyFill="1"/>
    <xf numFmtId="0" fontId="10" fillId="0" borderId="0" xfId="0" applyFont="1"/>
    <xf numFmtId="0" fontId="0" fillId="2" borderId="0" xfId="0" applyFill="1" applyAlignment="1">
      <alignment horizontal="left" vertical="center"/>
    </xf>
    <xf numFmtId="0" fontId="5" fillId="2" borderId="0" xfId="0" applyFont="1" applyFill="1"/>
    <xf numFmtId="0" fontId="0" fillId="2" borderId="0" xfId="0" applyFill="1" applyAlignment="1" applyProtection="1">
      <alignment horizontal="left" vertical="center"/>
      <protection locked="0"/>
    </xf>
    <xf numFmtId="0" fontId="12" fillId="3" borderId="1" xfId="0" applyFont="1" applyFill="1" applyBorder="1" applyAlignment="1">
      <alignment vertical="center"/>
    </xf>
    <xf numFmtId="165" fontId="4" fillId="2" borderId="0" xfId="1" applyNumberFormat="1" applyFont="1" applyFill="1" applyBorder="1" applyProtection="1">
      <protection locked="0"/>
    </xf>
    <xf numFmtId="0" fontId="4" fillId="3" borderId="0" xfId="0" applyFont="1" applyFill="1"/>
    <xf numFmtId="165" fontId="4" fillId="3" borderId="0" xfId="1" applyNumberFormat="1" applyFont="1" applyFill="1" applyBorder="1"/>
    <xf numFmtId="166" fontId="11" fillId="2" borderId="0" xfId="0" applyNumberFormat="1" applyFont="1" applyFill="1" applyProtection="1">
      <protection locked="0"/>
    </xf>
    <xf numFmtId="0" fontId="6" fillId="2" borderId="0" xfId="0" applyFont="1" applyFill="1" applyAlignment="1" applyProtection="1">
      <alignment horizontal="left" wrapText="1"/>
      <protection locked="0"/>
    </xf>
    <xf numFmtId="165" fontId="11" fillId="2" borderId="0" xfId="1" applyNumberFormat="1" applyFont="1" applyFill="1" applyBorder="1" applyProtection="1">
      <protection locked="0"/>
    </xf>
    <xf numFmtId="0" fontId="4" fillId="6" borderId="0" xfId="0" applyFont="1" applyFill="1" applyAlignment="1">
      <alignment horizontal="center"/>
    </xf>
    <xf numFmtId="165" fontId="4" fillId="3" borderId="1" xfId="1" applyNumberFormat="1" applyFont="1" applyFill="1" applyBorder="1"/>
    <xf numFmtId="0" fontId="7" fillId="3" borderId="0" xfId="0" applyFont="1" applyFill="1"/>
    <xf numFmtId="0" fontId="4" fillId="3" borderId="1" xfId="0" applyFont="1" applyFill="1" applyBorder="1" applyAlignment="1">
      <alignment wrapText="1"/>
    </xf>
    <xf numFmtId="0" fontId="0" fillId="3" borderId="0" xfId="0" applyFill="1" applyProtection="1">
      <protection locked="0"/>
    </xf>
    <xf numFmtId="0" fontId="0" fillId="3" borderId="0" xfId="0" applyFill="1"/>
    <xf numFmtId="3" fontId="11" fillId="2" borderId="0" xfId="1" applyNumberFormat="1" applyFont="1" applyFill="1" applyBorder="1" applyProtection="1">
      <protection locked="0"/>
    </xf>
    <xf numFmtId="0" fontId="14" fillId="3" borderId="1" xfId="0" applyFont="1" applyFill="1" applyBorder="1" applyAlignment="1">
      <alignment vertical="center"/>
    </xf>
    <xf numFmtId="0" fontId="12" fillId="3" borderId="1" xfId="0" applyFont="1" applyFill="1" applyBorder="1" applyAlignment="1">
      <alignment vertical="center" wrapText="1"/>
    </xf>
    <xf numFmtId="3" fontId="13" fillId="3" borderId="1" xfId="1" applyNumberFormat="1" applyFont="1" applyFill="1" applyBorder="1" applyProtection="1"/>
    <xf numFmtId="165" fontId="2" fillId="2" borderId="0" xfId="1" applyNumberFormat="1" applyFont="1" applyFill="1" applyBorder="1" applyProtection="1">
      <protection locked="0"/>
    </xf>
    <xf numFmtId="165" fontId="17" fillId="2" borderId="0" xfId="1" applyNumberFormat="1" applyFont="1" applyFill="1" applyProtection="1"/>
    <xf numFmtId="0" fontId="0" fillId="3" borderId="1" xfId="0" applyFill="1" applyBorder="1" applyProtection="1">
      <protection locked="0"/>
    </xf>
    <xf numFmtId="167" fontId="4" fillId="3" borderId="1" xfId="2" applyNumberFormat="1" applyFont="1" applyFill="1" applyBorder="1" applyAlignment="1">
      <alignment horizontal="center" vertical="center"/>
    </xf>
    <xf numFmtId="0" fontId="0" fillId="3" borderId="1" xfId="0" applyFill="1" applyBorder="1" applyAlignment="1" applyProtection="1">
      <alignment horizontal="center" vertical="center"/>
      <protection locked="0"/>
    </xf>
    <xf numFmtId="165" fontId="4" fillId="3" borderId="0" xfId="1" applyNumberFormat="1" applyFont="1" applyFill="1" applyBorder="1" applyAlignment="1">
      <alignment horizontal="center"/>
    </xf>
    <xf numFmtId="0" fontId="0" fillId="3" borderId="0" xfId="0" applyFill="1" applyAlignment="1" applyProtection="1">
      <alignment horizontal="center"/>
      <protection locked="0"/>
    </xf>
    <xf numFmtId="9" fontId="4" fillId="3" borderId="1" xfId="0" applyNumberFormat="1" applyFont="1" applyFill="1" applyBorder="1" applyAlignment="1" applyProtection="1">
      <alignment horizontal="center" vertical="center"/>
      <protection locked="0"/>
    </xf>
    <xf numFmtId="9" fontId="12" fillId="3" borderId="1" xfId="2" applyFont="1" applyFill="1" applyBorder="1" applyAlignment="1">
      <alignment vertical="center"/>
    </xf>
    <xf numFmtId="0" fontId="9" fillId="2" borderId="0" xfId="0" applyFont="1" applyFill="1" applyProtection="1">
      <protection hidden="1"/>
    </xf>
    <xf numFmtId="0" fontId="14" fillId="2" borderId="0" xfId="0" applyFont="1" applyFill="1" applyAlignment="1">
      <alignment vertical="center"/>
    </xf>
    <xf numFmtId="165" fontId="14" fillId="7" borderId="1" xfId="1" applyNumberFormat="1" applyFont="1" applyFill="1" applyBorder="1" applyAlignment="1">
      <alignment vertical="center"/>
    </xf>
    <xf numFmtId="9" fontId="19" fillId="3" borderId="1" xfId="2" applyFont="1" applyFill="1" applyBorder="1" applyAlignment="1">
      <alignment vertical="center"/>
    </xf>
    <xf numFmtId="3" fontId="11" fillId="2" borderId="1" xfId="1" applyNumberFormat="1" applyFont="1" applyFill="1" applyBorder="1" applyAlignment="1" applyProtection="1">
      <alignment horizontal="right"/>
      <protection locked="0"/>
    </xf>
    <xf numFmtId="0" fontId="0" fillId="2" borderId="0" xfId="0" applyFill="1" applyAlignment="1">
      <alignment horizontal="right"/>
    </xf>
    <xf numFmtId="164" fontId="9" fillId="2" borderId="0" xfId="1" applyFont="1" applyFill="1" applyAlignment="1" applyProtection="1">
      <alignment horizontal="left" wrapText="1"/>
      <protection hidden="1"/>
    </xf>
    <xf numFmtId="0" fontId="20" fillId="2" borderId="0" xfId="0" applyFont="1" applyFill="1"/>
    <xf numFmtId="0" fontId="20" fillId="2" borderId="0" xfId="0" applyFont="1" applyFill="1" applyProtection="1">
      <protection locked="0"/>
    </xf>
    <xf numFmtId="0" fontId="14" fillId="7" borderId="1" xfId="0" applyFont="1" applyFill="1" applyBorder="1" applyAlignment="1">
      <alignment vertical="center"/>
    </xf>
    <xf numFmtId="0" fontId="4" fillId="7" borderId="0" xfId="0" applyFont="1" applyFill="1"/>
    <xf numFmtId="9" fontId="14" fillId="7" borderId="1" xfId="2" applyFont="1" applyFill="1" applyBorder="1" applyAlignment="1">
      <alignment vertical="center"/>
    </xf>
    <xf numFmtId="3" fontId="13" fillId="7" borderId="1" xfId="1" applyNumberFormat="1" applyFont="1" applyFill="1" applyBorder="1" applyAlignment="1" applyProtection="1">
      <alignment horizontal="right"/>
    </xf>
    <xf numFmtId="0" fontId="0" fillId="7" borderId="0" xfId="0" applyFill="1" applyAlignment="1" applyProtection="1">
      <alignment horizontal="right"/>
      <protection locked="0"/>
    </xf>
    <xf numFmtId="0" fontId="4" fillId="3" borderId="8" xfId="0" applyFont="1" applyFill="1" applyBorder="1" applyAlignment="1">
      <alignment wrapText="1"/>
    </xf>
    <xf numFmtId="0" fontId="0" fillId="3" borderId="7" xfId="0" applyFill="1" applyBorder="1" applyProtection="1">
      <protection locked="0"/>
    </xf>
    <xf numFmtId="9" fontId="4" fillId="3" borderId="0" xfId="0" applyNumberFormat="1" applyFont="1" applyFill="1" applyAlignment="1">
      <alignment horizontal="left"/>
    </xf>
    <xf numFmtId="0" fontId="22" fillId="6" borderId="7" xfId="0" applyFont="1" applyFill="1" applyBorder="1" applyAlignment="1">
      <alignment horizontal="center"/>
    </xf>
    <xf numFmtId="0" fontId="12" fillId="2" borderId="0" xfId="0" applyFont="1" applyFill="1" applyAlignment="1" applyProtection="1">
      <alignment horizontal="left" vertical="center"/>
      <protection locked="0"/>
    </xf>
    <xf numFmtId="9" fontId="18" fillId="3" borderId="1" xfId="2" applyFont="1" applyFill="1" applyBorder="1" applyAlignment="1">
      <alignment vertical="center" wrapText="1"/>
    </xf>
    <xf numFmtId="3" fontId="13" fillId="3" borderId="1" xfId="1" applyNumberFormat="1" applyFont="1" applyFill="1" applyBorder="1" applyAlignment="1" applyProtection="1">
      <alignment vertical="center"/>
    </xf>
    <xf numFmtId="9" fontId="11" fillId="2" borderId="1" xfId="2" applyFont="1" applyFill="1" applyBorder="1" applyProtection="1">
      <protection locked="0"/>
    </xf>
    <xf numFmtId="0" fontId="0" fillId="5" borderId="0" xfId="0" applyFill="1" applyProtection="1">
      <protection locked="0"/>
    </xf>
    <xf numFmtId="165" fontId="23" fillId="2" borderId="0" xfId="1" applyNumberFormat="1" applyFont="1" applyFill="1" applyProtection="1">
      <protection locked="0"/>
    </xf>
    <xf numFmtId="165" fontId="11" fillId="2" borderId="0" xfId="1" applyNumberFormat="1" applyFont="1" applyFill="1" applyProtection="1">
      <protection locked="0"/>
    </xf>
    <xf numFmtId="0" fontId="4" fillId="2" borderId="0" xfId="0" applyFont="1" applyFill="1"/>
    <xf numFmtId="165" fontId="4" fillId="2" borderId="0" xfId="1" applyNumberFormat="1" applyFont="1" applyFill="1" applyBorder="1"/>
    <xf numFmtId="0" fontId="7" fillId="2" borderId="0" xfId="0" applyFont="1" applyFill="1"/>
    <xf numFmtId="0" fontId="15" fillId="2" borderId="0" xfId="0" applyFont="1" applyFill="1" applyAlignment="1">
      <alignment horizontal="center"/>
    </xf>
    <xf numFmtId="0" fontId="8" fillId="2" borderId="0" xfId="0" applyFont="1" applyFill="1" applyAlignment="1">
      <alignment horizontal="center"/>
    </xf>
    <xf numFmtId="165" fontId="7" fillId="2" borderId="0" xfId="1" applyNumberFormat="1" applyFont="1" applyFill="1" applyBorder="1"/>
    <xf numFmtId="0" fontId="23" fillId="2" borderId="7" xfId="0" applyFont="1" applyFill="1" applyBorder="1" applyAlignment="1" applyProtection="1">
      <alignment horizontal="left"/>
      <protection locked="0"/>
    </xf>
    <xf numFmtId="165" fontId="23" fillId="2" borderId="7" xfId="1" applyNumberFormat="1" applyFont="1" applyFill="1" applyBorder="1" applyProtection="1">
      <protection locked="0"/>
    </xf>
    <xf numFmtId="0" fontId="24" fillId="2" borderId="0" xfId="0" applyFont="1" applyFill="1" applyProtection="1">
      <protection locked="0"/>
    </xf>
    <xf numFmtId="0" fontId="22" fillId="3" borderId="7" xfId="0" applyFont="1" applyFill="1" applyBorder="1" applyProtection="1">
      <protection locked="0"/>
    </xf>
    <xf numFmtId="165" fontId="22" fillId="3" borderId="7" xfId="1" applyNumberFormat="1" applyFont="1" applyFill="1" applyBorder="1" applyProtection="1">
      <protection locked="0"/>
    </xf>
    <xf numFmtId="3" fontId="11" fillId="3" borderId="1" xfId="1" applyNumberFormat="1" applyFont="1" applyFill="1" applyBorder="1" applyProtection="1"/>
    <xf numFmtId="164" fontId="21" fillId="3" borderId="1" xfId="1" applyFont="1" applyFill="1" applyBorder="1" applyAlignment="1" applyProtection="1">
      <alignment horizontal="center" vertical="center" wrapText="1"/>
      <protection hidden="1"/>
    </xf>
    <xf numFmtId="165" fontId="21" fillId="3" borderId="1" xfId="1" applyNumberFormat="1" applyFont="1" applyFill="1" applyBorder="1" applyAlignment="1" applyProtection="1">
      <alignment horizontal="center" vertical="center" wrapText="1"/>
      <protection hidden="1"/>
    </xf>
    <xf numFmtId="0" fontId="27" fillId="2" borderId="0" xfId="0" applyFont="1" applyFill="1"/>
    <xf numFmtId="0" fontId="7" fillId="2" borderId="0" xfId="0" applyFont="1" applyFill="1" applyProtection="1">
      <protection locked="0"/>
    </xf>
    <xf numFmtId="0" fontId="29" fillId="2" borderId="0" xfId="0" applyFont="1" applyFill="1" applyProtection="1">
      <protection locked="0"/>
    </xf>
    <xf numFmtId="0" fontId="28" fillId="0" borderId="0" xfId="0" applyFont="1"/>
    <xf numFmtId="0" fontId="30" fillId="2" borderId="0" xfId="3" applyFill="1" applyBorder="1"/>
    <xf numFmtId="165" fontId="0" fillId="2" borderId="0" xfId="1" applyNumberFormat="1" applyFont="1" applyFill="1" applyProtection="1">
      <protection locked="0"/>
    </xf>
    <xf numFmtId="0" fontId="23" fillId="0" borderId="7" xfId="0" applyFont="1" applyBorder="1" applyAlignment="1" applyProtection="1">
      <alignment horizontal="left"/>
      <protection locked="0"/>
    </xf>
    <xf numFmtId="0" fontId="4" fillId="2" borderId="0" xfId="0" applyFont="1" applyFill="1" applyAlignment="1" applyProtection="1">
      <alignment horizontal="center" vertical="center"/>
      <protection locked="0"/>
    </xf>
    <xf numFmtId="0" fontId="7" fillId="5" borderId="0" xfId="0" applyFont="1" applyFill="1" applyProtection="1">
      <protection locked="0"/>
    </xf>
    <xf numFmtId="164" fontId="33" fillId="2" borderId="0" xfId="1" applyFont="1" applyFill="1" applyProtection="1"/>
    <xf numFmtId="14" fontId="34" fillId="2" borderId="0" xfId="0" applyNumberFormat="1" applyFont="1" applyFill="1"/>
    <xf numFmtId="0" fontId="34" fillId="2" borderId="0" xfId="0" applyFont="1" applyFill="1"/>
    <xf numFmtId="0" fontId="14" fillId="2" borderId="0" xfId="0" applyFont="1" applyFill="1" applyAlignment="1">
      <alignment vertical="top"/>
    </xf>
    <xf numFmtId="0" fontId="12" fillId="2" borderId="0" xfId="0" applyFont="1" applyFill="1" applyAlignment="1">
      <alignment vertical="center"/>
    </xf>
    <xf numFmtId="9" fontId="11" fillId="3" borderId="1" xfId="2" applyFont="1" applyFill="1" applyBorder="1" applyAlignment="1" applyProtection="1">
      <alignment horizontal="right"/>
    </xf>
    <xf numFmtId="14" fontId="34" fillId="2" borderId="0" xfId="0" applyNumberFormat="1" applyFont="1" applyFill="1" applyAlignment="1">
      <alignment horizontal="right"/>
    </xf>
    <xf numFmtId="0" fontId="35" fillId="2" borderId="0" xfId="0" applyFont="1" applyFill="1" applyAlignment="1" applyProtection="1">
      <alignment horizontal="right"/>
      <protection hidden="1"/>
    </xf>
    <xf numFmtId="165" fontId="11" fillId="3" borderId="5" xfId="1" applyNumberFormat="1" applyFont="1" applyFill="1" applyBorder="1" applyProtection="1"/>
    <xf numFmtId="0" fontId="30" fillId="2" borderId="0" xfId="3" quotePrefix="1" applyFill="1"/>
    <xf numFmtId="0" fontId="22" fillId="6" borderId="7" xfId="0" applyFont="1" applyFill="1" applyBorder="1" applyAlignment="1">
      <alignment horizontal="center" vertical="center" wrapText="1"/>
    </xf>
    <xf numFmtId="0" fontId="22" fillId="6" borderId="7" xfId="0" applyFont="1" applyFill="1" applyBorder="1" applyAlignment="1">
      <alignment horizontal="center" vertical="center"/>
    </xf>
    <xf numFmtId="0" fontId="23" fillId="2" borderId="7" xfId="0" applyFont="1" applyFill="1" applyBorder="1" applyAlignment="1" applyProtection="1">
      <alignment horizontal="center"/>
      <protection locked="0"/>
    </xf>
    <xf numFmtId="0" fontId="23" fillId="0" borderId="7" xfId="0" applyFont="1" applyBorder="1" applyAlignment="1" applyProtection="1">
      <alignment horizontal="center"/>
      <protection locked="0"/>
    </xf>
    <xf numFmtId="0" fontId="23" fillId="3" borderId="7" xfId="0" applyFont="1" applyFill="1" applyBorder="1" applyAlignment="1">
      <alignment horizontal="right"/>
    </xf>
    <xf numFmtId="165" fontId="23" fillId="3" borderId="7" xfId="1" applyNumberFormat="1" applyFont="1" applyFill="1" applyBorder="1" applyProtection="1"/>
    <xf numFmtId="10" fontId="18" fillId="3" borderId="1" xfId="2" applyNumberFormat="1" applyFont="1" applyFill="1" applyBorder="1" applyAlignment="1">
      <alignment vertical="center" wrapText="1"/>
    </xf>
    <xf numFmtId="164" fontId="33" fillId="2" borderId="0" xfId="1" applyFont="1" applyFill="1" applyProtection="1">
      <protection locked="0"/>
    </xf>
    <xf numFmtId="9" fontId="12" fillId="3" borderId="1" xfId="2" applyFont="1" applyFill="1" applyBorder="1" applyAlignment="1">
      <alignment horizontal="right" vertical="center"/>
    </xf>
    <xf numFmtId="14" fontId="34" fillId="2" borderId="0" xfId="0" applyNumberFormat="1" applyFont="1" applyFill="1" applyProtection="1">
      <protection locked="0"/>
    </xf>
    <xf numFmtId="0" fontId="34" fillId="2" borderId="0" xfId="0" applyFont="1" applyFill="1" applyProtection="1">
      <protection locked="0"/>
    </xf>
    <xf numFmtId="164" fontId="2" fillId="6" borderId="0" xfId="1" applyFont="1" applyFill="1" applyProtection="1">
      <protection locked="0"/>
    </xf>
    <xf numFmtId="0" fontId="0" fillId="2" borderId="0" xfId="0" applyFill="1" applyAlignment="1" applyProtection="1">
      <alignment horizontal="left"/>
      <protection locked="0"/>
    </xf>
    <xf numFmtId="0" fontId="4" fillId="8" borderId="12" xfId="0" applyFont="1" applyFill="1" applyBorder="1" applyAlignment="1" applyProtection="1">
      <alignment horizontal="left" vertical="center"/>
      <protection locked="0"/>
    </xf>
    <xf numFmtId="9" fontId="4" fillId="2" borderId="0" xfId="2" applyFont="1" applyFill="1" applyProtection="1">
      <protection locked="0"/>
    </xf>
    <xf numFmtId="0" fontId="0" fillId="2" borderId="4" xfId="0" applyFill="1" applyBorder="1"/>
    <xf numFmtId="0" fontId="14" fillId="2" borderId="0" xfId="0" applyFont="1" applyFill="1" applyAlignment="1">
      <alignment vertical="top"/>
    </xf>
    <xf numFmtId="164" fontId="9" fillId="2" borderId="0" xfId="1" applyFont="1" applyFill="1" applyAlignment="1" applyProtection="1">
      <alignment horizontal="center" vertical="center" wrapText="1"/>
      <protection hidden="1"/>
    </xf>
    <xf numFmtId="0" fontId="12" fillId="2" borderId="3"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protection locked="0"/>
    </xf>
    <xf numFmtId="0" fontId="12" fillId="2" borderId="5" xfId="0" applyFont="1" applyFill="1" applyBorder="1" applyAlignment="1" applyProtection="1">
      <alignment horizontal="left" vertical="center"/>
      <protection locked="0"/>
    </xf>
    <xf numFmtId="0" fontId="12" fillId="2" borderId="0" xfId="0" applyFont="1" applyFill="1" applyAlignment="1">
      <alignment vertical="center"/>
    </xf>
    <xf numFmtId="0" fontId="14" fillId="2" borderId="2" xfId="0" applyFont="1" applyFill="1" applyBorder="1" applyAlignment="1">
      <alignment vertical="top"/>
    </xf>
    <xf numFmtId="0" fontId="12" fillId="2" borderId="6" xfId="0" applyFont="1" applyFill="1" applyBorder="1" applyAlignment="1">
      <alignment vertical="center"/>
    </xf>
    <xf numFmtId="0" fontId="12" fillId="3" borderId="1" xfId="0" applyFont="1" applyFill="1" applyBorder="1" applyAlignment="1">
      <alignment vertical="center"/>
    </xf>
    <xf numFmtId="165" fontId="9" fillId="2" borderId="0" xfId="1" applyNumberFormat="1" applyFont="1" applyFill="1" applyBorder="1" applyAlignment="1" applyProtection="1">
      <alignment horizontal="center" vertical="center" wrapText="1"/>
    </xf>
    <xf numFmtId="0" fontId="12" fillId="3" borderId="3" xfId="0" applyFont="1" applyFill="1" applyBorder="1" applyAlignment="1">
      <alignment horizontal="left" vertical="center"/>
    </xf>
    <xf numFmtId="0" fontId="12" fillId="3" borderId="5" xfId="0" applyFont="1" applyFill="1" applyBorder="1" applyAlignment="1">
      <alignment horizontal="left" vertical="center"/>
    </xf>
    <xf numFmtId="0" fontId="12" fillId="3" borderId="9"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31" fillId="2" borderId="0" xfId="0" applyFont="1" applyFill="1" applyAlignment="1" applyProtection="1">
      <alignment horizontal="center" vertical="center" wrapText="1"/>
      <protection locked="0"/>
    </xf>
    <xf numFmtId="0" fontId="36" fillId="3" borderId="9" xfId="0" applyFont="1" applyFill="1" applyBorder="1" applyAlignment="1">
      <alignment horizontal="left" vertical="center" wrapText="1"/>
    </xf>
    <xf numFmtId="0" fontId="36" fillId="3" borderId="10" xfId="0" applyFont="1" applyFill="1" applyBorder="1" applyAlignment="1">
      <alignment horizontal="left" vertical="center" wrapText="1"/>
    </xf>
    <xf numFmtId="0" fontId="36" fillId="3" borderId="11" xfId="0" applyFont="1" applyFill="1" applyBorder="1" applyAlignment="1">
      <alignment horizontal="left" vertical="center" wrapText="1"/>
    </xf>
  </cellXfs>
  <cellStyles count="4">
    <cellStyle name="Hipervínculo" xfId="3" builtinId="8"/>
    <cellStyle name="Millares" xfId="1" builtinId="3"/>
    <cellStyle name="Normal" xfId="0" builtinId="0"/>
    <cellStyle name="Porcentaje" xfId="2" builtinId="5"/>
  </cellStyles>
  <dxfs count="6">
    <dxf>
      <font>
        <color rgb="FF9C0006"/>
      </font>
    </dxf>
    <dxf>
      <font>
        <color rgb="FFFF0000"/>
      </font>
      <fill>
        <patternFill>
          <bgColor rgb="FFFFFF00"/>
        </patternFill>
      </fill>
    </dxf>
    <dxf>
      <font>
        <color theme="0"/>
      </font>
      <fill>
        <patternFill>
          <bgColor theme="0"/>
        </patternFill>
      </fill>
    </dxf>
    <dxf>
      <font>
        <color theme="0" tint="-0.14996795556505021"/>
      </font>
      <fill>
        <patternFill>
          <bgColor theme="0" tint="-0.14996795556505021"/>
        </patternFill>
      </fill>
    </dxf>
    <dxf>
      <font>
        <color theme="0"/>
      </font>
      <fill>
        <patternFill>
          <bgColor theme="0"/>
        </patternFill>
      </fill>
    </dxf>
    <dxf>
      <font>
        <color theme="0" tint="-0.14996795556505021"/>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consultorcontable.com/aporte-voluntario/" TargetMode="External"/><Relationship Id="rId3" Type="http://schemas.openxmlformats.org/officeDocument/2006/relationships/image" Target="../media/image2.jpeg"/><Relationship Id="rId7" Type="http://schemas.openxmlformats.org/officeDocument/2006/relationships/hyperlink" Target="#'Base de c&#225;lculo sin cuantia'!A10"/><Relationship Id="rId2" Type="http://schemas.openxmlformats.org/officeDocument/2006/relationships/hyperlink" Target="http://www.consultorcontable.com" TargetMode="External"/><Relationship Id="rId1" Type="http://schemas.openxmlformats.org/officeDocument/2006/relationships/image" Target="../media/image1.gif"/><Relationship Id="rId6" Type="http://schemas.openxmlformats.org/officeDocument/2006/relationships/hyperlink" Target="#'Base de c&#225;lculo con cuant&#237;a'!A10"/><Relationship Id="rId11" Type="http://schemas.openxmlformats.org/officeDocument/2006/relationships/image" Target="../media/image5.jpeg"/><Relationship Id="rId5" Type="http://schemas.openxmlformats.org/officeDocument/2006/relationships/image" Target="../media/image3.png"/><Relationship Id="rId10" Type="http://schemas.openxmlformats.org/officeDocument/2006/relationships/hyperlink" Target="#'Liquidaci&#243;n sanci&#243;n'!A5"/><Relationship Id="rId4" Type="http://schemas.openxmlformats.org/officeDocument/2006/relationships/hyperlink" Target="https://www.consultorcontable.com/herramientas/" TargetMode="External"/><Relationship Id="rId9" Type="http://schemas.openxmlformats.org/officeDocument/2006/relationships/image" Target="../media/image4.gif"/></Relationships>
</file>

<file path=xl/drawings/_rels/drawing2.xml.rels><?xml version="1.0" encoding="UTF-8" standalone="yes"?>
<Relationships xmlns="http://schemas.openxmlformats.org/package/2006/relationships"><Relationship Id="rId3" Type="http://schemas.openxmlformats.org/officeDocument/2006/relationships/hyperlink" Target="https://www.consultorcontable.com/sanciones-medios-magneticos/" TargetMode="External"/><Relationship Id="rId2" Type="http://schemas.openxmlformats.org/officeDocument/2006/relationships/image" Target="../media/image6.png"/><Relationship Id="rId1" Type="http://schemas.openxmlformats.org/officeDocument/2006/relationships/hyperlink" Target="#'Liquidaci&#243;n sanci&#243;n'!A1"/></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Liquidaci&#243;n sanci&#243;n'!A1"/></Relationships>
</file>

<file path=xl/drawings/drawing1.xml><?xml version="1.0" encoding="utf-8"?>
<xdr:wsDr xmlns:xdr="http://schemas.openxmlformats.org/drawingml/2006/spreadsheetDrawing" xmlns:a="http://schemas.openxmlformats.org/drawingml/2006/main">
  <xdr:twoCellAnchor>
    <xdr:from>
      <xdr:col>1</xdr:col>
      <xdr:colOff>12329</xdr:colOff>
      <xdr:row>0</xdr:row>
      <xdr:rowOff>36990</xdr:rowOff>
    </xdr:from>
    <xdr:to>
      <xdr:col>1</xdr:col>
      <xdr:colOff>4459268</xdr:colOff>
      <xdr:row>3</xdr:row>
      <xdr:rowOff>42149</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112217" y="36990"/>
          <a:ext cx="4446939" cy="511732"/>
        </a:xfrm>
        <a:prstGeom prst="rect">
          <a:avLst/>
        </a:prstGeom>
        <a:solidFill>
          <a:srgbClr val="FFC000"/>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s-MX" sz="1800">
              <a:solidFill>
                <a:schemeClr val="tx1"/>
              </a:solidFill>
              <a:effectLst/>
              <a:latin typeface="Arial" panose="020B0604020202020204" pitchFamily="34" charset="0"/>
              <a:ea typeface="+mn-ea"/>
              <a:cs typeface="Arial" panose="020B0604020202020204" pitchFamily="34" charset="0"/>
            </a:rPr>
            <a:t>SANCIÓN</a:t>
          </a:r>
          <a:r>
            <a:rPr lang="es-MX" sz="1800" baseline="0">
              <a:solidFill>
                <a:schemeClr val="tx1"/>
              </a:solidFill>
              <a:effectLst/>
              <a:latin typeface="Arial" panose="020B0604020202020204" pitchFamily="34" charset="0"/>
              <a:ea typeface="+mn-ea"/>
              <a:cs typeface="Arial" panose="020B0604020202020204" pitchFamily="34" charset="0"/>
            </a:rPr>
            <a:t> EXÓGENA NACIONAL </a:t>
          </a:r>
          <a:r>
            <a:rPr lang="es-MX" sz="1200" baseline="0">
              <a:solidFill>
                <a:schemeClr val="tx1"/>
              </a:solidFill>
              <a:effectLst/>
              <a:latin typeface="Arial" panose="020B0604020202020204" pitchFamily="34" charset="0"/>
              <a:ea typeface="+mn-ea"/>
              <a:cs typeface="Arial" panose="020B0604020202020204" pitchFamily="34" charset="0"/>
            </a:rPr>
            <a:t>V1.3 2023</a:t>
          </a:r>
          <a:endParaRPr lang="es-MX" sz="1800">
            <a:solidFill>
              <a:schemeClr val="tx1"/>
            </a:solidFill>
            <a:latin typeface="Arial" panose="020B0604020202020204" pitchFamily="34" charset="0"/>
            <a:cs typeface="Arial" panose="020B0604020202020204" pitchFamily="34" charset="0"/>
          </a:endParaRPr>
        </a:p>
      </xdr:txBody>
    </xdr:sp>
    <xdr:clientData/>
  </xdr:twoCellAnchor>
  <xdr:twoCellAnchor editAs="absolute">
    <xdr:from>
      <xdr:col>1</xdr:col>
      <xdr:colOff>723160</xdr:colOff>
      <xdr:row>1</xdr:row>
      <xdr:rowOff>10080</xdr:rowOff>
    </xdr:from>
    <xdr:to>
      <xdr:col>1</xdr:col>
      <xdr:colOff>723160</xdr:colOff>
      <xdr:row>3</xdr:row>
      <xdr:rowOff>91653</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 y="194230"/>
          <a:ext cx="0" cy="404498"/>
        </a:xfrm>
        <a:prstGeom prst="rect">
          <a:avLst/>
        </a:prstGeom>
      </xdr:spPr>
    </xdr:pic>
    <xdr:clientData fPrintsWithSheet="0"/>
  </xdr:twoCellAnchor>
  <xdr:twoCellAnchor editAs="oneCell">
    <xdr:from>
      <xdr:col>1</xdr:col>
      <xdr:colOff>4529647</xdr:colOff>
      <xdr:row>0</xdr:row>
      <xdr:rowOff>0</xdr:rowOff>
    </xdr:from>
    <xdr:to>
      <xdr:col>1</xdr:col>
      <xdr:colOff>6207302</xdr:colOff>
      <xdr:row>3</xdr:row>
      <xdr:rowOff>82025</xdr:rowOff>
    </xdr:to>
    <xdr:pic>
      <xdr:nvPicPr>
        <xdr:cNvPr id="21" name="Imagen 20">
          <a:hlinkClick xmlns:r="http://schemas.openxmlformats.org/officeDocument/2006/relationships" r:id="rId2" tooltip="Visitar sitio web"/>
          <a:extLst>
            <a:ext uri="{FF2B5EF4-FFF2-40B4-BE49-F238E27FC236}">
              <a16:creationId xmlns:a16="http://schemas.microsoft.com/office/drawing/2014/main" id="{F219BC8B-6170-4159-9DDE-94ECC3ACFAD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29535" y="0"/>
          <a:ext cx="1677655" cy="588598"/>
        </a:xfrm>
        <a:prstGeom prst="rect">
          <a:avLst/>
        </a:prstGeom>
      </xdr:spPr>
    </xdr:pic>
    <xdr:clientData/>
  </xdr:twoCellAnchor>
  <xdr:twoCellAnchor>
    <xdr:from>
      <xdr:col>1</xdr:col>
      <xdr:colOff>12331</xdr:colOff>
      <xdr:row>3</xdr:row>
      <xdr:rowOff>76200</xdr:rowOff>
    </xdr:from>
    <xdr:to>
      <xdr:col>4</xdr:col>
      <xdr:colOff>0</xdr:colOff>
      <xdr:row>3</xdr:row>
      <xdr:rowOff>147961</xdr:rowOff>
    </xdr:to>
    <xdr:sp macro="" textlink="">
      <xdr:nvSpPr>
        <xdr:cNvPr id="22" name="Rectángulo 21">
          <a:extLst>
            <a:ext uri="{FF2B5EF4-FFF2-40B4-BE49-F238E27FC236}">
              <a16:creationId xmlns:a16="http://schemas.microsoft.com/office/drawing/2014/main" id="{97305E06-FB71-4C4B-9D06-7C7FEE3F5E8F}"/>
            </a:ext>
          </a:extLst>
        </xdr:cNvPr>
        <xdr:cNvSpPr/>
      </xdr:nvSpPr>
      <xdr:spPr>
        <a:xfrm>
          <a:off x="44081" y="584200"/>
          <a:ext cx="10763619" cy="71761"/>
        </a:xfrm>
        <a:prstGeom prst="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6885103</xdr:colOff>
      <xdr:row>0</xdr:row>
      <xdr:rowOff>38403</xdr:rowOff>
    </xdr:from>
    <xdr:to>
      <xdr:col>2</xdr:col>
      <xdr:colOff>373314</xdr:colOff>
      <xdr:row>3</xdr:row>
      <xdr:rowOff>50734</xdr:rowOff>
    </xdr:to>
    <xdr:grpSp>
      <xdr:nvGrpSpPr>
        <xdr:cNvPr id="27" name="Grupo 26">
          <a:hlinkClick xmlns:r="http://schemas.openxmlformats.org/officeDocument/2006/relationships" r:id="rId4" tooltip="Descargar otras herramientas"/>
          <a:extLst>
            <a:ext uri="{FF2B5EF4-FFF2-40B4-BE49-F238E27FC236}">
              <a16:creationId xmlns:a16="http://schemas.microsoft.com/office/drawing/2014/main" id="{5C697C29-12E6-48C3-8244-860837F020CA}"/>
            </a:ext>
          </a:extLst>
        </xdr:cNvPr>
        <xdr:cNvGrpSpPr/>
      </xdr:nvGrpSpPr>
      <xdr:grpSpPr>
        <a:xfrm>
          <a:off x="6984991" y="38403"/>
          <a:ext cx="1686132" cy="518904"/>
          <a:chOff x="8421456" y="1091214"/>
          <a:chExt cx="1683058" cy="524030"/>
        </a:xfrm>
      </xdr:grpSpPr>
      <xdr:sp macro="" textlink="">
        <xdr:nvSpPr>
          <xdr:cNvPr id="17" name="Rectángulo: esquinas redondeadas 16">
            <a:extLst>
              <a:ext uri="{FF2B5EF4-FFF2-40B4-BE49-F238E27FC236}">
                <a16:creationId xmlns:a16="http://schemas.microsoft.com/office/drawing/2014/main" id="{0A355EB8-1041-4455-8B86-7C1FC4E04C97}"/>
              </a:ext>
            </a:extLst>
          </xdr:cNvPr>
          <xdr:cNvSpPr/>
        </xdr:nvSpPr>
        <xdr:spPr>
          <a:xfrm>
            <a:off x="8421456" y="1091214"/>
            <a:ext cx="1658398" cy="524030"/>
          </a:xfrm>
          <a:prstGeom prst="roundRect">
            <a:avLst>
              <a:gd name="adj" fmla="val 1373"/>
            </a:avLst>
          </a:prstGeom>
          <a:ln w="31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pic>
        <xdr:nvPicPr>
          <xdr:cNvPr id="25" name="Imagen 24">
            <a:extLst>
              <a:ext uri="{FF2B5EF4-FFF2-40B4-BE49-F238E27FC236}">
                <a16:creationId xmlns:a16="http://schemas.microsoft.com/office/drawing/2014/main" id="{67B5A821-0DB2-4DFE-8579-311505269D9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464612" y="1122039"/>
            <a:ext cx="484727" cy="484727"/>
          </a:xfrm>
          <a:prstGeom prst="rect">
            <a:avLst/>
          </a:prstGeom>
        </xdr:spPr>
      </xdr:pic>
      <xdr:sp macro="" textlink="">
        <xdr:nvSpPr>
          <xdr:cNvPr id="26" name="CuadroTexto 25">
            <a:extLst>
              <a:ext uri="{FF2B5EF4-FFF2-40B4-BE49-F238E27FC236}">
                <a16:creationId xmlns:a16="http://schemas.microsoft.com/office/drawing/2014/main" id="{CF0C574A-5A11-4A68-B930-89A16569DAE5}"/>
              </a:ext>
            </a:extLst>
          </xdr:cNvPr>
          <xdr:cNvSpPr txBox="1"/>
        </xdr:nvSpPr>
        <xdr:spPr>
          <a:xfrm>
            <a:off x="8957815" y="1109709"/>
            <a:ext cx="1146699" cy="295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Descargue más</a:t>
            </a:r>
          </a:p>
        </xdr:txBody>
      </xdr:sp>
      <xdr:sp macro="" textlink="">
        <xdr:nvSpPr>
          <xdr:cNvPr id="28" name="CuadroTexto 27">
            <a:extLst>
              <a:ext uri="{FF2B5EF4-FFF2-40B4-BE49-F238E27FC236}">
                <a16:creationId xmlns:a16="http://schemas.microsoft.com/office/drawing/2014/main" id="{59FFBB05-341D-4EF9-80E6-34D0424CD2B5}"/>
              </a:ext>
            </a:extLst>
          </xdr:cNvPr>
          <xdr:cNvSpPr txBox="1"/>
        </xdr:nvSpPr>
        <xdr:spPr>
          <a:xfrm>
            <a:off x="8974585" y="1292934"/>
            <a:ext cx="967912" cy="2959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t>Herramientas</a:t>
            </a:r>
          </a:p>
        </xdr:txBody>
      </xdr:sp>
    </xdr:grpSp>
    <xdr:clientData fPrintsWithSheet="0"/>
  </xdr:twoCellAnchor>
  <xdr:twoCellAnchor>
    <xdr:from>
      <xdr:col>4</xdr:col>
      <xdr:colOff>20706</xdr:colOff>
      <xdr:row>10</xdr:row>
      <xdr:rowOff>227771</xdr:rowOff>
    </xdr:from>
    <xdr:to>
      <xdr:col>4</xdr:col>
      <xdr:colOff>572880</xdr:colOff>
      <xdr:row>12</xdr:row>
      <xdr:rowOff>0</xdr:rowOff>
    </xdr:to>
    <xdr:sp macro="" textlink="">
      <xdr:nvSpPr>
        <xdr:cNvPr id="2" name="CuadroTexto 1">
          <a:hlinkClick xmlns:r="http://schemas.openxmlformats.org/officeDocument/2006/relationships" r:id="rId6" tooltip="Detallar anexo (Opcional)"/>
          <a:extLst>
            <a:ext uri="{FF2B5EF4-FFF2-40B4-BE49-F238E27FC236}">
              <a16:creationId xmlns:a16="http://schemas.microsoft.com/office/drawing/2014/main" id="{929D221E-5CC6-4FD5-864C-C2740B09B7F6}"/>
            </a:ext>
          </a:extLst>
        </xdr:cNvPr>
        <xdr:cNvSpPr txBox="1"/>
      </xdr:nvSpPr>
      <xdr:spPr>
        <a:xfrm>
          <a:off x="10926141" y="2132771"/>
          <a:ext cx="552174" cy="200164"/>
        </a:xfrm>
        <a:prstGeom prst="rect">
          <a:avLst/>
        </a:prstGeom>
        <a:solidFill>
          <a:schemeClr val="accent4">
            <a:lumMod val="60000"/>
            <a:lumOff val="40000"/>
          </a:schemeClr>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solidFill>
                <a:sysClr val="windowText" lastClr="000000"/>
              </a:solidFill>
            </a:rPr>
            <a:t>Anexo</a:t>
          </a:r>
        </a:p>
      </xdr:txBody>
    </xdr:sp>
    <xdr:clientData/>
  </xdr:twoCellAnchor>
  <xdr:twoCellAnchor>
    <xdr:from>
      <xdr:col>4</xdr:col>
      <xdr:colOff>20706</xdr:colOff>
      <xdr:row>12</xdr:row>
      <xdr:rowOff>227771</xdr:rowOff>
    </xdr:from>
    <xdr:to>
      <xdr:col>4</xdr:col>
      <xdr:colOff>572880</xdr:colOff>
      <xdr:row>14</xdr:row>
      <xdr:rowOff>0</xdr:rowOff>
    </xdr:to>
    <xdr:sp macro="" textlink="">
      <xdr:nvSpPr>
        <xdr:cNvPr id="5" name="CuadroTexto 4">
          <a:hlinkClick xmlns:r="http://schemas.openxmlformats.org/officeDocument/2006/relationships" r:id="rId7" tooltip="Detallar anexo sin cuantia (Opcional)"/>
          <a:extLst>
            <a:ext uri="{FF2B5EF4-FFF2-40B4-BE49-F238E27FC236}">
              <a16:creationId xmlns:a16="http://schemas.microsoft.com/office/drawing/2014/main" id="{7185A475-463B-43CE-80BF-0234B4EC8EF2}"/>
            </a:ext>
          </a:extLst>
        </xdr:cNvPr>
        <xdr:cNvSpPr txBox="1"/>
      </xdr:nvSpPr>
      <xdr:spPr>
        <a:xfrm>
          <a:off x="10972672" y="2154175"/>
          <a:ext cx="552174" cy="186050"/>
        </a:xfrm>
        <a:prstGeom prst="rect">
          <a:avLst/>
        </a:prstGeom>
        <a:solidFill>
          <a:schemeClr val="accent4">
            <a:lumMod val="60000"/>
            <a:lumOff val="40000"/>
          </a:schemeClr>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solidFill>
                <a:sysClr val="windowText" lastClr="000000"/>
              </a:solidFill>
            </a:rPr>
            <a:t>Anexo</a:t>
          </a:r>
        </a:p>
      </xdr:txBody>
    </xdr:sp>
    <xdr:clientData/>
  </xdr:twoCellAnchor>
  <xdr:twoCellAnchor editAs="oneCell">
    <xdr:from>
      <xdr:col>2</xdr:col>
      <xdr:colOff>425739</xdr:colOff>
      <xdr:row>0</xdr:row>
      <xdr:rowOff>36080</xdr:rowOff>
    </xdr:from>
    <xdr:to>
      <xdr:col>3</xdr:col>
      <xdr:colOff>834473</xdr:colOff>
      <xdr:row>3</xdr:row>
      <xdr:rowOff>50511</xdr:rowOff>
    </xdr:to>
    <xdr:grpSp>
      <xdr:nvGrpSpPr>
        <xdr:cNvPr id="6" name="Grupo 5">
          <a:hlinkClick xmlns:r="http://schemas.openxmlformats.org/officeDocument/2006/relationships" r:id="rId8"/>
          <a:extLst>
            <a:ext uri="{FF2B5EF4-FFF2-40B4-BE49-F238E27FC236}">
              <a16:creationId xmlns:a16="http://schemas.microsoft.com/office/drawing/2014/main" id="{DFDF8600-5D94-40A3-9E77-FD5C21E06287}"/>
            </a:ext>
          </a:extLst>
        </xdr:cNvPr>
        <xdr:cNvGrpSpPr/>
      </xdr:nvGrpSpPr>
      <xdr:grpSpPr>
        <a:xfrm>
          <a:off x="8723548" y="36080"/>
          <a:ext cx="1650195" cy="521004"/>
          <a:chOff x="6981288" y="3287542"/>
          <a:chExt cx="1654001" cy="575764"/>
        </a:xfrm>
      </xdr:grpSpPr>
      <xdr:sp macro="" textlink="">
        <xdr:nvSpPr>
          <xdr:cNvPr id="7" name="Rectángulo: esquinas redondeadas 6">
            <a:extLst>
              <a:ext uri="{FF2B5EF4-FFF2-40B4-BE49-F238E27FC236}">
                <a16:creationId xmlns:a16="http://schemas.microsoft.com/office/drawing/2014/main" id="{03DB2D46-AB56-1E61-C7C9-06A20AB41DB5}"/>
              </a:ext>
            </a:extLst>
          </xdr:cNvPr>
          <xdr:cNvSpPr/>
        </xdr:nvSpPr>
        <xdr:spPr>
          <a:xfrm>
            <a:off x="6981288" y="3287542"/>
            <a:ext cx="1654001" cy="575764"/>
          </a:xfrm>
          <a:prstGeom prst="roundRect">
            <a:avLst>
              <a:gd name="adj" fmla="val 1373"/>
            </a:avLst>
          </a:prstGeom>
          <a:ln w="31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CO" sz="1100"/>
          </a:p>
        </xdr:txBody>
      </xdr:sp>
      <xdr:sp macro="" textlink="">
        <xdr:nvSpPr>
          <xdr:cNvPr id="8" name="CuadroTexto 7">
            <a:extLst>
              <a:ext uri="{FF2B5EF4-FFF2-40B4-BE49-F238E27FC236}">
                <a16:creationId xmlns:a16="http://schemas.microsoft.com/office/drawing/2014/main" id="{924A0AFD-92B6-9AE1-797F-78F666DB2B02}"/>
              </a:ext>
            </a:extLst>
          </xdr:cNvPr>
          <xdr:cNvSpPr txBox="1"/>
        </xdr:nvSpPr>
        <xdr:spPr>
          <a:xfrm>
            <a:off x="7462663" y="3307863"/>
            <a:ext cx="1162050" cy="533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50"/>
              <a:t>Realice</a:t>
            </a:r>
            <a:r>
              <a:rPr lang="es-CO" sz="1050" baseline="0"/>
              <a:t> un aporte </a:t>
            </a:r>
            <a:r>
              <a:rPr lang="es-CO" sz="1050" b="1" baseline="0">
                <a:solidFill>
                  <a:srgbClr val="FFC000"/>
                </a:solidFill>
              </a:rPr>
              <a:t>voluntario</a:t>
            </a:r>
            <a:endParaRPr lang="es-CO" sz="1050" b="1">
              <a:solidFill>
                <a:srgbClr val="FFC000"/>
              </a:solidFill>
            </a:endParaRPr>
          </a:p>
        </xdr:txBody>
      </xdr:sp>
      <xdr:pic>
        <xdr:nvPicPr>
          <xdr:cNvPr id="9" name="Imagen 8">
            <a:extLst>
              <a:ext uri="{FF2B5EF4-FFF2-40B4-BE49-F238E27FC236}">
                <a16:creationId xmlns:a16="http://schemas.microsoft.com/office/drawing/2014/main" id="{76ABEE0F-838B-91FD-3636-E872148C0C8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000545" y="3321049"/>
            <a:ext cx="527101" cy="514747"/>
          </a:xfrm>
          <a:prstGeom prst="rect">
            <a:avLst/>
          </a:prstGeom>
        </xdr:spPr>
      </xdr:pic>
    </xdr:grpSp>
    <xdr:clientData fPrintsWithSheet="0"/>
  </xdr:twoCellAnchor>
  <xdr:twoCellAnchor editAs="oneCell">
    <xdr:from>
      <xdr:col>3</xdr:col>
      <xdr:colOff>987777</xdr:colOff>
      <xdr:row>2</xdr:row>
      <xdr:rowOff>21166</xdr:rowOff>
    </xdr:from>
    <xdr:to>
      <xdr:col>3</xdr:col>
      <xdr:colOff>1389944</xdr:colOff>
      <xdr:row>3</xdr:row>
      <xdr:rowOff>42333</xdr:rowOff>
    </xdr:to>
    <xdr:sp macro="" textlink="">
      <xdr:nvSpPr>
        <xdr:cNvPr id="10" name="Flecha: cheurón 9">
          <a:hlinkClick xmlns:r="http://schemas.openxmlformats.org/officeDocument/2006/relationships" r:id="rId10" tooltip="Ir arriba"/>
          <a:extLst>
            <a:ext uri="{FF2B5EF4-FFF2-40B4-BE49-F238E27FC236}">
              <a16:creationId xmlns:a16="http://schemas.microsoft.com/office/drawing/2014/main" id="{45929CBD-61F1-6559-96D7-22FB77D23D6C}"/>
            </a:ext>
          </a:extLst>
        </xdr:cNvPr>
        <xdr:cNvSpPr/>
      </xdr:nvSpPr>
      <xdr:spPr>
        <a:xfrm rot="16200000">
          <a:off x="10629194" y="250471"/>
          <a:ext cx="197556" cy="402167"/>
        </a:xfrm>
        <a:prstGeom prst="chevron">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fPrintsWithSheet="0"/>
  </xdr:twoCellAnchor>
  <xdr:twoCellAnchor editAs="oneCell">
    <xdr:from>
      <xdr:col>1</xdr:col>
      <xdr:colOff>6441723</xdr:colOff>
      <xdr:row>34</xdr:row>
      <xdr:rowOff>58196</xdr:rowOff>
    </xdr:from>
    <xdr:to>
      <xdr:col>1</xdr:col>
      <xdr:colOff>7041445</xdr:colOff>
      <xdr:row>35</xdr:row>
      <xdr:rowOff>203199</xdr:rowOff>
    </xdr:to>
    <xdr:pic>
      <xdr:nvPicPr>
        <xdr:cNvPr id="12" name="Imagen 11">
          <a:extLst>
            <a:ext uri="{FF2B5EF4-FFF2-40B4-BE49-F238E27FC236}">
              <a16:creationId xmlns:a16="http://schemas.microsoft.com/office/drawing/2014/main" id="{3F8F7AD5-D838-FF7E-50F7-576794E0290A}"/>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6540501" y="5074696"/>
          <a:ext cx="599722" cy="3284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120650</xdr:rowOff>
    </xdr:from>
    <xdr:to>
      <xdr:col>5</xdr:col>
      <xdr:colOff>0</xdr:colOff>
      <xdr:row>4</xdr:row>
      <xdr:rowOff>125809</xdr:rowOff>
    </xdr:to>
    <xdr:sp macro="" textlink="">
      <xdr:nvSpPr>
        <xdr:cNvPr id="2" name="CuadroTexto 1">
          <a:extLst>
            <a:ext uri="{FF2B5EF4-FFF2-40B4-BE49-F238E27FC236}">
              <a16:creationId xmlns:a16="http://schemas.microsoft.com/office/drawing/2014/main" id="{99F55DBB-A3EA-4C24-AB35-6E162B7B9D75}"/>
            </a:ext>
          </a:extLst>
        </xdr:cNvPr>
        <xdr:cNvSpPr txBox="1"/>
      </xdr:nvSpPr>
      <xdr:spPr>
        <a:xfrm>
          <a:off x="660400" y="120650"/>
          <a:ext cx="4352524" cy="513159"/>
        </a:xfrm>
        <a:prstGeom prst="rect">
          <a:avLst/>
        </a:prstGeom>
        <a:solidFill>
          <a:schemeClr val="bg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s-MX" sz="1800">
              <a:solidFill>
                <a:schemeClr val="tx1"/>
              </a:solidFill>
              <a:effectLst/>
              <a:latin typeface="Arial" panose="020B0604020202020204" pitchFamily="34" charset="0"/>
              <a:ea typeface="+mn-ea"/>
              <a:cs typeface="Arial" panose="020B0604020202020204" pitchFamily="34" charset="0"/>
            </a:rPr>
            <a:t>         BASE DE CÁLCULO DE LA</a:t>
          </a:r>
          <a:r>
            <a:rPr lang="es-MX" sz="1800" baseline="0">
              <a:solidFill>
                <a:schemeClr val="tx1"/>
              </a:solidFill>
              <a:effectLst/>
              <a:latin typeface="Arial" panose="020B0604020202020204" pitchFamily="34" charset="0"/>
              <a:ea typeface="+mn-ea"/>
              <a:cs typeface="Arial" panose="020B0604020202020204" pitchFamily="34" charset="0"/>
            </a:rPr>
            <a:t> SANCIÓN PARTIDAS CON CUANTÍA</a:t>
          </a:r>
          <a:endParaRPr lang="es-MX" sz="1800">
            <a:solidFill>
              <a:schemeClr val="tx1"/>
            </a:solidFill>
            <a:latin typeface="Arial" panose="020B0604020202020204" pitchFamily="34" charset="0"/>
            <a:cs typeface="Arial" panose="020B0604020202020204" pitchFamily="34" charset="0"/>
          </a:endParaRPr>
        </a:p>
      </xdr:txBody>
    </xdr:sp>
    <xdr:clientData/>
  </xdr:twoCellAnchor>
  <xdr:twoCellAnchor editAs="absolute">
    <xdr:from>
      <xdr:col>1</xdr:col>
      <xdr:colOff>44450</xdr:colOff>
      <xdr:row>1</xdr:row>
      <xdr:rowOff>57150</xdr:rowOff>
    </xdr:from>
    <xdr:to>
      <xdr:col>1</xdr:col>
      <xdr:colOff>469900</xdr:colOff>
      <xdr:row>4</xdr:row>
      <xdr:rowOff>71705</xdr:rowOff>
    </xdr:to>
    <xdr:pic>
      <xdr:nvPicPr>
        <xdr:cNvPr id="3" name="Imagen 2" descr="Imagen relacionada">
          <a:hlinkClick xmlns:r="http://schemas.openxmlformats.org/officeDocument/2006/relationships" r:id="rId1" tooltip="Ir al menú"/>
          <a:extLst>
            <a:ext uri="{FF2B5EF4-FFF2-40B4-BE49-F238E27FC236}">
              <a16:creationId xmlns:a16="http://schemas.microsoft.com/office/drawing/2014/main" id="{0B73FF5E-21B3-4C27-B1EE-4E2E63AFDA3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158750" y="120650"/>
          <a:ext cx="425450" cy="31300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xdr:from>
      <xdr:col>5</xdr:col>
      <xdr:colOff>52711</xdr:colOff>
      <xdr:row>1</xdr:row>
      <xdr:rowOff>6829</xdr:rowOff>
    </xdr:from>
    <xdr:to>
      <xdr:col>13</xdr:col>
      <xdr:colOff>314086</xdr:colOff>
      <xdr:row>8</xdr:row>
      <xdr:rowOff>150215</xdr:rowOff>
    </xdr:to>
    <xdr:sp macro="" textlink="">
      <xdr:nvSpPr>
        <xdr:cNvPr id="4" name="CuadroTexto 3">
          <a:extLst>
            <a:ext uri="{FF2B5EF4-FFF2-40B4-BE49-F238E27FC236}">
              <a16:creationId xmlns:a16="http://schemas.microsoft.com/office/drawing/2014/main" id="{F5D4C2BB-D6CD-4AA2-9383-2BB44A7A9155}"/>
            </a:ext>
          </a:extLst>
        </xdr:cNvPr>
        <xdr:cNvSpPr txBox="1"/>
      </xdr:nvSpPr>
      <xdr:spPr>
        <a:xfrm>
          <a:off x="7051367" y="68281"/>
          <a:ext cx="5559870" cy="123585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ART. 651 ET. </a:t>
          </a:r>
          <a:r>
            <a:rPr lang="es-CO" sz="1100">
              <a:latin typeface="Arial" panose="020B0604020202020204" pitchFamily="34" charset="0"/>
              <a:cs typeface="Arial" panose="020B0604020202020204" pitchFamily="34" charset="0"/>
            </a:rPr>
            <a:t>"Las personas y entidades obligadas a suministrar información tributaria así como aquellas a quienes se les haya solicitado informaciones o pruebas, que no la suministren, que no la suministren dentro del plazo establecido para ello o cuyo contenido presente errores o no corresponda a lo solicitado, incurrirán en sanción".  Es decir esto no solo aplica a la información</a:t>
          </a:r>
          <a:r>
            <a:rPr lang="es-CO" sz="1100" baseline="0">
              <a:latin typeface="Arial" panose="020B0604020202020204" pitchFamily="34" charset="0"/>
              <a:cs typeface="Arial" panose="020B0604020202020204" pitchFamily="34" charset="0"/>
            </a:rPr>
            <a:t> exógena tradicional, aplica para cualquier información que la DIAN solicite y no se suminiestre, se suministre tarde, o se suministre con errores.</a:t>
          </a:r>
          <a:endParaRPr lang="es-CO" sz="1100">
            <a:latin typeface="Arial" panose="020B0604020202020204" pitchFamily="34" charset="0"/>
            <a:cs typeface="Arial" panose="020B0604020202020204" pitchFamily="34" charset="0"/>
          </a:endParaRPr>
        </a:p>
      </xdr:txBody>
    </xdr:sp>
    <xdr:clientData/>
  </xdr:twoCellAnchor>
  <xdr:twoCellAnchor>
    <xdr:from>
      <xdr:col>5</xdr:col>
      <xdr:colOff>61724</xdr:colOff>
      <xdr:row>9</xdr:row>
      <xdr:rowOff>159227</xdr:rowOff>
    </xdr:from>
    <xdr:to>
      <xdr:col>13</xdr:col>
      <xdr:colOff>314086</xdr:colOff>
      <xdr:row>25</xdr:row>
      <xdr:rowOff>0</xdr:rowOff>
    </xdr:to>
    <xdr:sp macro="" textlink="">
      <xdr:nvSpPr>
        <xdr:cNvPr id="5" name="CuadroTexto 4">
          <a:hlinkClick xmlns:r="http://schemas.openxmlformats.org/officeDocument/2006/relationships" r:id="rId3"/>
          <a:extLst>
            <a:ext uri="{FF2B5EF4-FFF2-40B4-BE49-F238E27FC236}">
              <a16:creationId xmlns:a16="http://schemas.microsoft.com/office/drawing/2014/main" id="{549393CF-93C0-4AE7-825C-A30225481722}"/>
            </a:ext>
          </a:extLst>
        </xdr:cNvPr>
        <xdr:cNvSpPr txBox="1"/>
      </xdr:nvSpPr>
      <xdr:spPr>
        <a:xfrm>
          <a:off x="7060380" y="1490679"/>
          <a:ext cx="5550857" cy="2326149"/>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Para establecer la base del cálculo de la sanción, tenga en cuenta entre otros:</a:t>
          </a:r>
        </a:p>
        <a:p>
          <a:endParaRPr lang="es-CO" sz="1100">
            <a:latin typeface="Arial" panose="020B0604020202020204" pitchFamily="34" charset="0"/>
            <a:cs typeface="Arial" panose="020B0604020202020204" pitchFamily="34" charset="0"/>
          </a:endParaRPr>
        </a:p>
        <a:p>
          <a:r>
            <a:rPr lang="es-CO" sz="1100">
              <a:latin typeface="Arial" panose="020B0604020202020204" pitchFamily="34" charset="0"/>
              <a:cs typeface="Arial" panose="020B0604020202020204" pitchFamily="34" charset="0"/>
            </a:rPr>
            <a:t>Concepto DIAN </a:t>
          </a:r>
          <a:r>
            <a:rPr lang="es-CO" sz="1100">
              <a:solidFill>
                <a:schemeClr val="dk1"/>
              </a:solidFill>
              <a:effectLst/>
              <a:latin typeface="+mn-lt"/>
              <a:ea typeface="+mn-ea"/>
              <a:cs typeface="+mn-cs"/>
            </a:rPr>
            <a:t> N° </a:t>
          </a:r>
          <a:r>
            <a:rPr lang="es-CO" sz="1100">
              <a:latin typeface="Arial" panose="020B0604020202020204" pitchFamily="34" charset="0"/>
              <a:cs typeface="Arial" panose="020B0604020202020204" pitchFamily="34" charset="0"/>
            </a:rPr>
            <a:t>100208221-0046 de 2021</a:t>
          </a:r>
        </a:p>
        <a:p>
          <a:pPr marL="0" marR="0" lvl="0" indent="0" defTabSz="914400" eaLnBrk="1" fontAlgn="auto" latinLnBrk="0" hangingPunct="1">
            <a:lnSpc>
              <a:spcPct val="100000"/>
            </a:lnSpc>
            <a:spcBef>
              <a:spcPts val="0"/>
            </a:spcBef>
            <a:spcAft>
              <a:spcPts val="0"/>
            </a:spcAft>
            <a:buClrTx/>
            <a:buSzTx/>
            <a:buFontTx/>
            <a:buNone/>
            <a:tabLst/>
            <a:defRPr/>
          </a:pPr>
          <a:r>
            <a:rPr lang="es-CO" sz="1100">
              <a:solidFill>
                <a:schemeClr val="dk1"/>
              </a:solidFill>
              <a:latin typeface="Arial" panose="020B0604020202020204" pitchFamily="34" charset="0"/>
              <a:ea typeface="+mn-ea"/>
              <a:cs typeface="Arial" panose="020B0604020202020204" pitchFamily="34" charset="0"/>
            </a:rPr>
            <a:t>Concepto DIAN N° 000539 de 2020</a:t>
          </a:r>
        </a:p>
        <a:p>
          <a:pPr marL="0" indent="0"/>
          <a:r>
            <a:rPr lang="es-CO" sz="1100">
              <a:solidFill>
                <a:schemeClr val="dk1"/>
              </a:solidFill>
              <a:latin typeface="Arial" panose="020B0604020202020204" pitchFamily="34" charset="0"/>
              <a:ea typeface="+mn-ea"/>
              <a:cs typeface="Arial" panose="020B0604020202020204" pitchFamily="34" charset="0"/>
            </a:rPr>
            <a:t>Oficio DIAN N° 021693 de 2017</a:t>
          </a:r>
        </a:p>
        <a:p>
          <a:pPr marL="0" indent="0"/>
          <a:r>
            <a:rPr lang="es-CO" sz="1100">
              <a:solidFill>
                <a:schemeClr val="dk1"/>
              </a:solidFill>
              <a:latin typeface="Arial" panose="020B0604020202020204" pitchFamily="34" charset="0"/>
              <a:ea typeface="+mn-ea"/>
              <a:cs typeface="Arial" panose="020B0604020202020204" pitchFamily="34" charset="0"/>
            </a:rPr>
            <a:t>Sentencia CE Radicación N° 66001-23-33-000-2015-00375-01(23569), del 26 de septiembre de 2018.</a:t>
          </a:r>
        </a:p>
        <a:p>
          <a:r>
            <a:rPr lang="es-CO" sz="1100">
              <a:solidFill>
                <a:schemeClr val="dk1"/>
              </a:solidFill>
              <a:latin typeface="Arial" panose="020B0604020202020204" pitchFamily="34" charset="0"/>
              <a:ea typeface="+mn-ea"/>
              <a:cs typeface="Arial" panose="020B0604020202020204" pitchFamily="34" charset="0"/>
            </a:rPr>
            <a:t>Sentencia Corte Constitucional C-160 de 1998</a:t>
          </a:r>
        </a:p>
        <a:p>
          <a:r>
            <a:rPr lang="es-CO" sz="1100">
              <a:solidFill>
                <a:schemeClr val="dk1"/>
              </a:solidFill>
              <a:latin typeface="Arial" panose="020B0604020202020204" pitchFamily="34" charset="0"/>
              <a:ea typeface="+mn-ea"/>
              <a:cs typeface="Arial" panose="020B0604020202020204" pitchFamily="34" charset="0"/>
            </a:rPr>
            <a:t>Art. 640</a:t>
          </a:r>
          <a:r>
            <a:rPr lang="es-CO" sz="1100" baseline="0">
              <a:solidFill>
                <a:schemeClr val="dk1"/>
              </a:solidFill>
              <a:latin typeface="Arial" panose="020B0604020202020204" pitchFamily="34" charset="0"/>
              <a:ea typeface="+mn-ea"/>
              <a:cs typeface="Arial" panose="020B0604020202020204" pitchFamily="34" charset="0"/>
            </a:rPr>
            <a:t> y 651 ET.</a:t>
          </a:r>
          <a:endParaRPr lang="es-CO" sz="1100">
            <a:solidFill>
              <a:schemeClr val="dk1"/>
            </a:solidFill>
            <a:latin typeface="Arial" panose="020B0604020202020204" pitchFamily="34" charset="0"/>
            <a:ea typeface="+mn-ea"/>
            <a:cs typeface="Arial" panose="020B0604020202020204" pitchFamily="34" charset="0"/>
          </a:endParaRPr>
        </a:p>
        <a:p>
          <a:endParaRPr lang="es-CO" sz="1100">
            <a:latin typeface="Arial" panose="020B0604020202020204" pitchFamily="34" charset="0"/>
            <a:cs typeface="Arial" panose="020B0604020202020204" pitchFamily="34" charset="0"/>
          </a:endParaRPr>
        </a:p>
        <a:p>
          <a:r>
            <a:rPr lang="es-CO" sz="1100">
              <a:latin typeface="Arial" panose="020B0604020202020204" pitchFamily="34" charset="0"/>
              <a:cs typeface="Arial" panose="020B0604020202020204" pitchFamily="34" charset="0"/>
            </a:rPr>
            <a:t>Puede descargar</a:t>
          </a:r>
          <a:r>
            <a:rPr lang="es-CO" sz="1100" baseline="0">
              <a:latin typeface="Arial" panose="020B0604020202020204" pitchFamily="34" charset="0"/>
              <a:cs typeface="Arial" panose="020B0604020202020204" pitchFamily="34" charset="0"/>
            </a:rPr>
            <a:t> parte de esta normatividad </a:t>
          </a:r>
          <a:r>
            <a:rPr lang="es-CO" sz="1100" b="1" baseline="0">
              <a:solidFill>
                <a:srgbClr val="0070C0"/>
              </a:solidFill>
              <a:latin typeface="Arial" panose="020B0604020202020204" pitchFamily="34" charset="0"/>
              <a:cs typeface="Arial" panose="020B0604020202020204" pitchFamily="34" charset="0"/>
            </a:rPr>
            <a:t>aquí</a:t>
          </a:r>
          <a:endParaRPr lang="es-CO" sz="1100" b="1">
            <a:solidFill>
              <a:srgbClr val="0070C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120650</xdr:rowOff>
    </xdr:from>
    <xdr:to>
      <xdr:col>5</xdr:col>
      <xdr:colOff>0</xdr:colOff>
      <xdr:row>4</xdr:row>
      <xdr:rowOff>125809</xdr:rowOff>
    </xdr:to>
    <xdr:sp macro="" textlink="">
      <xdr:nvSpPr>
        <xdr:cNvPr id="2" name="CuadroTexto 1">
          <a:extLst>
            <a:ext uri="{FF2B5EF4-FFF2-40B4-BE49-F238E27FC236}">
              <a16:creationId xmlns:a16="http://schemas.microsoft.com/office/drawing/2014/main" id="{68A6D889-CFC9-4571-85E6-584B6B56DF3B}"/>
            </a:ext>
          </a:extLst>
        </xdr:cNvPr>
        <xdr:cNvSpPr txBox="1"/>
      </xdr:nvSpPr>
      <xdr:spPr>
        <a:xfrm>
          <a:off x="114300" y="63500"/>
          <a:ext cx="7200900" cy="424259"/>
        </a:xfrm>
        <a:prstGeom prst="rect">
          <a:avLst/>
        </a:prstGeom>
        <a:solidFill>
          <a:schemeClr val="bg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s-MX" sz="1800">
              <a:solidFill>
                <a:schemeClr val="tx1"/>
              </a:solidFill>
              <a:effectLst/>
              <a:latin typeface="Arial" panose="020B0604020202020204" pitchFamily="34" charset="0"/>
              <a:ea typeface="+mn-ea"/>
              <a:cs typeface="Arial" panose="020B0604020202020204" pitchFamily="34" charset="0"/>
            </a:rPr>
            <a:t>         BASE DE CÁLCULO DE LA</a:t>
          </a:r>
          <a:r>
            <a:rPr lang="es-MX" sz="1800" baseline="0">
              <a:solidFill>
                <a:schemeClr val="tx1"/>
              </a:solidFill>
              <a:effectLst/>
              <a:latin typeface="Arial" panose="020B0604020202020204" pitchFamily="34" charset="0"/>
              <a:ea typeface="+mn-ea"/>
              <a:cs typeface="Arial" panose="020B0604020202020204" pitchFamily="34" charset="0"/>
            </a:rPr>
            <a:t> SANCIÓN PARTIDAS SIN CUANTIA</a:t>
          </a:r>
          <a:endParaRPr lang="es-MX" sz="1800">
            <a:solidFill>
              <a:schemeClr val="tx1"/>
            </a:solidFill>
            <a:latin typeface="Arial" panose="020B0604020202020204" pitchFamily="34" charset="0"/>
            <a:cs typeface="Arial" panose="020B0604020202020204" pitchFamily="34" charset="0"/>
          </a:endParaRPr>
        </a:p>
      </xdr:txBody>
    </xdr:sp>
    <xdr:clientData/>
  </xdr:twoCellAnchor>
  <xdr:twoCellAnchor editAs="absolute">
    <xdr:from>
      <xdr:col>1</xdr:col>
      <xdr:colOff>44450</xdr:colOff>
      <xdr:row>1</xdr:row>
      <xdr:rowOff>57150</xdr:rowOff>
    </xdr:from>
    <xdr:to>
      <xdr:col>1</xdr:col>
      <xdr:colOff>469900</xdr:colOff>
      <xdr:row>4</xdr:row>
      <xdr:rowOff>71705</xdr:rowOff>
    </xdr:to>
    <xdr:pic>
      <xdr:nvPicPr>
        <xdr:cNvPr id="3" name="Imagen 2" descr="Imagen relacionada">
          <a:hlinkClick xmlns:r="http://schemas.openxmlformats.org/officeDocument/2006/relationships" r:id="rId1" tooltip="Ir al menú"/>
          <a:extLst>
            <a:ext uri="{FF2B5EF4-FFF2-40B4-BE49-F238E27FC236}">
              <a16:creationId xmlns:a16="http://schemas.microsoft.com/office/drawing/2014/main" id="{8EEF4B7F-87CC-49A7-A8D0-F73699712D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158750" y="120650"/>
          <a:ext cx="425450" cy="313005"/>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xdr:from>
      <xdr:col>5</xdr:col>
      <xdr:colOff>52711</xdr:colOff>
      <xdr:row>1</xdr:row>
      <xdr:rowOff>6829</xdr:rowOff>
    </xdr:from>
    <xdr:to>
      <xdr:col>13</xdr:col>
      <xdr:colOff>314086</xdr:colOff>
      <xdr:row>8</xdr:row>
      <xdr:rowOff>150215</xdr:rowOff>
    </xdr:to>
    <xdr:sp macro="" textlink="">
      <xdr:nvSpPr>
        <xdr:cNvPr id="4" name="CuadroTexto 3">
          <a:extLst>
            <a:ext uri="{FF2B5EF4-FFF2-40B4-BE49-F238E27FC236}">
              <a16:creationId xmlns:a16="http://schemas.microsoft.com/office/drawing/2014/main" id="{B26C8B4C-3EC3-44F7-BCD4-0D151949A2E3}"/>
            </a:ext>
          </a:extLst>
        </xdr:cNvPr>
        <xdr:cNvSpPr txBox="1"/>
      </xdr:nvSpPr>
      <xdr:spPr>
        <a:xfrm>
          <a:off x="7367911" y="70329"/>
          <a:ext cx="5493775" cy="122288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ART. 651 ET. </a:t>
          </a:r>
          <a:r>
            <a:rPr lang="es-CO" sz="1100">
              <a:latin typeface="Arial" panose="020B0604020202020204" pitchFamily="34" charset="0"/>
              <a:cs typeface="Arial" panose="020B0604020202020204" pitchFamily="34" charset="0"/>
            </a:rPr>
            <a:t>"Las personas y entidades obligadas a suministrar información tributaria así como aquellas a quienes se les haya solicitado informaciones o pruebas, que no la suministren, que no la suministren dentro del plazo establecido para ello o cuyo contenido presente errores o no corresponda a lo solicitado, incurrirán en sanción".  Es decir esto no solo aplica a la información</a:t>
          </a:r>
          <a:r>
            <a:rPr lang="es-CO" sz="1100" baseline="0">
              <a:latin typeface="Arial" panose="020B0604020202020204" pitchFamily="34" charset="0"/>
              <a:cs typeface="Arial" panose="020B0604020202020204" pitchFamily="34" charset="0"/>
            </a:rPr>
            <a:t> exógena tradicional, aplica para cualquier información que la DIAN solicite y no se suminiestre, se suministre tarde, o se suministre con errores.</a:t>
          </a:r>
          <a:endParaRPr lang="es-CO" sz="1100">
            <a:latin typeface="Arial" panose="020B0604020202020204" pitchFamily="34" charset="0"/>
            <a:cs typeface="Arial" panose="020B0604020202020204" pitchFamily="34" charset="0"/>
          </a:endParaRPr>
        </a:p>
      </xdr:txBody>
    </xdr:sp>
    <xdr:clientData/>
  </xdr:twoCellAnchor>
  <xdr:twoCellAnchor>
    <xdr:from>
      <xdr:col>5</xdr:col>
      <xdr:colOff>61724</xdr:colOff>
      <xdr:row>9</xdr:row>
      <xdr:rowOff>159227</xdr:rowOff>
    </xdr:from>
    <xdr:to>
      <xdr:col>13</xdr:col>
      <xdr:colOff>314086</xdr:colOff>
      <xdr:row>18</xdr:row>
      <xdr:rowOff>68280</xdr:rowOff>
    </xdr:to>
    <xdr:sp macro="" textlink="">
      <xdr:nvSpPr>
        <xdr:cNvPr id="5" name="CuadroTexto 4">
          <a:extLst>
            <a:ext uri="{FF2B5EF4-FFF2-40B4-BE49-F238E27FC236}">
              <a16:creationId xmlns:a16="http://schemas.microsoft.com/office/drawing/2014/main" id="{624C4E82-2B0D-4CFE-8A26-4318BED308CF}"/>
            </a:ext>
          </a:extLst>
        </xdr:cNvPr>
        <xdr:cNvSpPr txBox="1"/>
      </xdr:nvSpPr>
      <xdr:spPr>
        <a:xfrm>
          <a:off x="9648176" y="1845732"/>
          <a:ext cx="5496233" cy="150679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latin typeface="Arial" panose="020B0604020202020204" pitchFamily="34" charset="0"/>
              <a:cs typeface="Arial" panose="020B0604020202020204" pitchFamily="34" charset="0"/>
            </a:rPr>
            <a:t>Para establecer la base del cálculo de la sanción</a:t>
          </a:r>
          <a:r>
            <a:rPr lang="es-CO" sz="1100" b="1" baseline="0">
              <a:latin typeface="Arial" panose="020B0604020202020204" pitchFamily="34" charset="0"/>
              <a:cs typeface="Arial" panose="020B0604020202020204" pitchFamily="34" charset="0"/>
            </a:rPr>
            <a:t> para este concepto</a:t>
          </a:r>
          <a:r>
            <a:rPr lang="es-CO" sz="1100" b="1">
              <a:latin typeface="Arial" panose="020B0604020202020204" pitchFamily="34" charset="0"/>
              <a:cs typeface="Arial" panose="020B0604020202020204" pitchFamily="34" charset="0"/>
            </a:rPr>
            <a:t>:</a:t>
          </a:r>
        </a:p>
        <a:p>
          <a:endParaRPr lang="es-CO" sz="1100">
            <a:latin typeface="Arial" panose="020B0604020202020204" pitchFamily="34" charset="0"/>
            <a:cs typeface="Arial" panose="020B0604020202020204" pitchFamily="34" charset="0"/>
          </a:endParaRPr>
        </a:p>
        <a:p>
          <a:r>
            <a:rPr lang="es-CO" sz="1100">
              <a:latin typeface="Arial" panose="020B0604020202020204" pitchFamily="34" charset="0"/>
              <a:cs typeface="Arial" panose="020B0604020202020204" pitchFamily="34" charset="0"/>
            </a:rPr>
            <a:t>Art. 80 Ley</a:t>
          </a:r>
          <a:r>
            <a:rPr lang="es-CO" sz="1100" baseline="0">
              <a:latin typeface="Arial" panose="020B0604020202020204" pitchFamily="34" charset="0"/>
              <a:cs typeface="Arial" panose="020B0604020202020204" pitchFamily="34" charset="0"/>
            </a:rPr>
            <a:t> 2277 de 2022  Literal 1 numeral d)</a:t>
          </a:r>
          <a:endParaRPr lang="es-CO" sz="1100">
            <a:latin typeface="Arial" panose="020B0604020202020204" pitchFamily="34" charset="0"/>
            <a:cs typeface="Arial" panose="020B0604020202020204" pitchFamily="34" charset="0"/>
          </a:endParaRPr>
        </a:p>
        <a:p>
          <a:endParaRPr lang="es-CO" sz="1100">
            <a:latin typeface="Arial" panose="020B0604020202020204" pitchFamily="34" charset="0"/>
            <a:cs typeface="Arial" panose="020B0604020202020204" pitchFamily="34" charset="0"/>
          </a:endParaRPr>
        </a:p>
        <a:p>
          <a:r>
            <a:rPr lang="es-CO" sz="1100">
              <a:solidFill>
                <a:schemeClr val="dk1"/>
              </a:solidFill>
              <a:effectLst/>
              <a:latin typeface="Arial" panose="020B0604020202020204" pitchFamily="34" charset="0"/>
              <a:ea typeface="+mn-ea"/>
              <a:cs typeface="Arial" panose="020B0604020202020204" pitchFamily="34" charset="0"/>
            </a:rPr>
            <a:t>d) Cuando no sea posible establecer la base para tasar la sanción o la información no tuviere cuantía, la sanción será de cero coma cinco (0,5) UVT por cada dato no suministrado o incorrecto la cual no podrá exceder siete mil quinientas (7.500) UVT.</a:t>
          </a:r>
          <a:endParaRPr lang="es-CO"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lliam%20Dussan/Desktop/NUEVOS%20APLICATIVOS/BUSINESS%20110%20TAX%20v1.28%202020%20E%20BAS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_piloto_AIPP_modificado_juni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ggonzalezv/AppData/Local/Temp/Temp3_100066173967142.zip/100066173967142/100066173967142-AIPP-860005224-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William/Desktop/PROYECTO%20RENTA/VENTAS/ARCHIVO%20GIOVANI/Renta%20Obligados%20a%20llevar%20contabilidad%20-%202017.17.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DG"/>
      <sheetName val="BCE"/>
      <sheetName val="PUC"/>
      <sheetName val="110"/>
      <sheetName val="Sumaria"/>
      <sheetName val="A1"/>
      <sheetName val="A2"/>
      <sheetName val="A3"/>
      <sheetName val="A4"/>
      <sheetName val="A5"/>
      <sheetName val="A6"/>
      <sheetName val="A8"/>
      <sheetName val="A7"/>
      <sheetName val="A9"/>
      <sheetName val="A10"/>
      <sheetName val="A11"/>
      <sheetName val="A12"/>
      <sheetName val="A13"/>
      <sheetName val="A14"/>
      <sheetName val="A15"/>
      <sheetName val="A16"/>
      <sheetName val="A17"/>
      <sheetName val="A18"/>
      <sheetName val="A19"/>
      <sheetName val="A20"/>
      <sheetName val="A21"/>
      <sheetName val="A22"/>
      <sheetName val="A23"/>
      <sheetName val="A24"/>
      <sheetName val="A25"/>
      <sheetName val="110 F2516"/>
      <sheetName val="ESF"/>
      <sheetName val="ERI"/>
      <sheetName val="Caratula"/>
      <sheetName val="Resumen"/>
      <sheetName val="I Diferido"/>
      <sheetName val="Ing y Fact"/>
      <sheetName val="AF"/>
      <sheetName val="AUD"/>
      <sheetName val="DIV"/>
      <sheetName val="INCRNGO"/>
      <sheetName val="Difcamb"/>
      <sheetName val="I estimado"/>
      <sheetName val="P estimado"/>
      <sheetName val="Deprec"/>
      <sheetName val="amort"/>
      <sheetName val="Desct"/>
      <sheetName val="Ivabc"/>
      <sheetName val="ICA"/>
      <sheetName val="PREDIAL"/>
      <sheetName val="GMF"/>
      <sheetName val="EPS"/>
      <sheetName val="AFP"/>
      <sheetName val="ARP"/>
      <sheetName val="APF"/>
      <sheetName val="Ajust"/>
      <sheetName val="Rete"/>
      <sheetName val="P cartera"/>
      <sheetName val="VAF&lt;2AÑOS"/>
      <sheetName val="VAF&gt;2AÑOS"/>
      <sheetName val="GO"/>
      <sheetName val="vtacciones"/>
      <sheetName val="G Ext"/>
      <sheetName val="Rgrav"/>
      <sheetName val="D107-1"/>
      <sheetName val="Dinv"/>
      <sheetName val="C perdid"/>
      <sheetName val="C excrp"/>
      <sheetName val="subcap"/>
      <sheetName val="ECE"/>
      <sheetName val="CA"/>
      <sheetName val="RTE"/>
      <sheetName val="OI"/>
      <sheetName val="I presun"/>
      <sheetName val="R cedular"/>
      <sheetName val="R exentas"/>
      <sheetName val="Desc1429"/>
      <sheetName val="C ingresos"/>
      <sheetName val="oc"/>
      <sheetName val="Rt"/>
      <sheetName val="RIVA"/>
      <sheetName val="Resumeni"/>
      <sheetName val="Rcyg"/>
      <sheetName val="Fexog"/>
      <sheetName val="Ecostos"/>
      <sheetName val="Pefect"/>
      <sheetName val="Conc util"/>
      <sheetName val="Conc patr"/>
      <sheetName val="J patrim"/>
      <sheetName val="MMD"/>
      <sheetName val="prestac"/>
      <sheetName val="Antic"/>
      <sheetName val="R Presuntiva"/>
      <sheetName val="Printsumar"/>
      <sheetName val="Ded 30%"/>
      <sheetName val="Cal"/>
      <sheetName val="noti"/>
      <sheetName val="Proc-01"/>
      <sheetName val="Sancion"/>
      <sheetName val="OCV"/>
      <sheetName val="TO"/>
      <sheetName val="JNC"/>
      <sheetName val="C"/>
      <sheetName val="Claves"/>
      <sheetName val="A"/>
      <sheetName val="1"/>
      <sheetName val="Conf"/>
      <sheetName val="Listas"/>
      <sheetName val="BUSINESS 110 TAX v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9">
          <cell r="C9">
            <v>2020</v>
          </cell>
        </row>
        <row r="10">
          <cell r="C10" t="str">
            <v>Renta Año gravable 2020</v>
          </cell>
        </row>
      </sheetData>
      <sheetData sheetId="108" refreshError="1"/>
      <sheetData sheetId="10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Anexo 1 carátula"/>
      <sheetName val="Anexo 2 conc. contab-fiscal"/>
      <sheetName val="Anexo 3 ESF"/>
      <sheetName val="Anexo 4 ERP"/>
      <sheetName val="Anexo 5 ORI"/>
      <sheetName val="Anexo 6 PPE, PI,, ANCMV"/>
      <sheetName val="ANEXO 7 Diferencias perm y temp"/>
      <sheetName val="Anexo 8 Cuentas por cobrar"/>
      <sheetName val="Anexo 9 Activos Intangibles"/>
      <sheetName val="Anexo 10 Pasivo"/>
      <sheetName val="H1 (Caratula)"/>
      <sheetName val="Hoja1"/>
      <sheetName val="Listas"/>
      <sheetName val="DATOS170510"/>
      <sheetName val="Hoja2"/>
      <sheetName val="Hoja3"/>
      <sheetName val="Links"/>
    </sheetNames>
    <sheetDataSet>
      <sheetData sheetId="0">
        <row r="3">
          <cell r="AQ3" t="str">
            <v>Reglones formulario Renta 110</v>
          </cell>
        </row>
        <row r="4">
          <cell r="AQ4" t="str">
            <v>30-Total costos y gastos de nómina</v>
          </cell>
        </row>
        <row r="5">
          <cell r="AQ5" t="str">
            <v>31-Aportes al sistema de seguridad social</v>
          </cell>
        </row>
        <row r="6">
          <cell r="AQ6" t="str">
            <v>32-Aportes al SENA, ICBF, cajas de compensación</v>
          </cell>
        </row>
        <row r="7">
          <cell r="AQ7" t="str">
            <v>33-Efectivo, bancos, otras inversiones</v>
          </cell>
        </row>
        <row r="8">
          <cell r="AQ8" t="str">
            <v>34-Acciones y aportes (Sociedades anónimas, limitadas y asimiladas)</v>
          </cell>
        </row>
        <row r="9">
          <cell r="AQ9" t="str">
            <v>35-Cuentas por cobrar</v>
          </cell>
        </row>
        <row r="10">
          <cell r="AQ10" t="str">
            <v>36-Inventarios</v>
          </cell>
        </row>
        <row r="11">
          <cell r="AQ11" t="str">
            <v>37-Activos fijos</v>
          </cell>
        </row>
        <row r="12">
          <cell r="AQ12" t="str">
            <v>38-Otros activos</v>
          </cell>
        </row>
        <row r="13">
          <cell r="AQ13" t="str">
            <v>39-Total patrimonio bruto. (Sume 33 a 38)</v>
          </cell>
        </row>
        <row r="14">
          <cell r="AQ14" t="str">
            <v>40-Pasivos</v>
          </cell>
        </row>
        <row r="15">
          <cell r="AQ15" t="str">
            <v>41-Total patrimonio líquido (39-40, si el resultado es negativo escriba 0)</v>
          </cell>
        </row>
        <row r="16">
          <cell r="AQ16" t="str">
            <v>42-Ingresos brutos operacionales</v>
          </cell>
        </row>
        <row r="17">
          <cell r="AQ17" t="str">
            <v>43-Ingresos brutos no operacionales</v>
          </cell>
        </row>
        <row r="18">
          <cell r="AQ18" t="str">
            <v>44-Intereses y rendimientos financieros</v>
          </cell>
        </row>
        <row r="19">
          <cell r="AQ19" t="str">
            <v>45-Total ingresos brutos (Sume 42 a 44)</v>
          </cell>
        </row>
        <row r="20">
          <cell r="AQ20" t="str">
            <v>46-Devoluciones, rebajas y descuentos en ventas</v>
          </cell>
        </row>
        <row r="21">
          <cell r="AQ21" t="str">
            <v>47-Ingresos no constitutivos de renta ni ganancia 
ocasional</v>
          </cell>
        </row>
        <row r="22">
          <cell r="AQ22" t="str">
            <v>48-Total ingresos netos (45 - 46 - 47)</v>
          </cell>
        </row>
        <row r="23">
          <cell r="AQ23" t="str">
            <v>49-Costo de ventas y de prestación de servicios</v>
          </cell>
        </row>
        <row r="24">
          <cell r="AQ24" t="str">
            <v>50-Otros costos</v>
          </cell>
        </row>
        <row r="25">
          <cell r="AQ25" t="str">
            <v>51-Total costos (49 + 50)</v>
          </cell>
        </row>
        <row r="26">
          <cell r="AQ26" t="str">
            <v>52-Gastos operacionales de administración</v>
          </cell>
        </row>
        <row r="27">
          <cell r="AQ27" t="str">
            <v>53-Gastos operacionales de ventas</v>
          </cell>
        </row>
        <row r="28">
          <cell r="AQ28" t="str">
            <v>54-Deducción inversiones en activos fijos</v>
          </cell>
        </row>
        <row r="29">
          <cell r="AQ29" t="str">
            <v>55-Otras deducciones</v>
          </cell>
        </row>
        <row r="30">
          <cell r="AQ30" t="str">
            <v>56-Total deducciones (Sume 52 a 55)</v>
          </cell>
        </row>
        <row r="31">
          <cell r="AQ31" t="str">
            <v>57-Renta líquida ordinaria del ejercicio (48 - 51 - 56, si el resultado es negativo escriba 0)</v>
          </cell>
        </row>
        <row r="32">
          <cell r="AQ32" t="str">
            <v>58-o Pérdida líquida del ejercicio (51 + 56 - 48, si el resultado es negativo escriba 0)</v>
          </cell>
        </row>
        <row r="33">
          <cell r="AQ33" t="str">
            <v>59-Compensaciones</v>
          </cell>
        </row>
        <row r="34">
          <cell r="AQ34" t="str">
            <v>60-Renta líquida (57 - 59)</v>
          </cell>
        </row>
        <row r="35">
          <cell r="AQ35" t="str">
            <v>61-Renta presuntiva</v>
          </cell>
        </row>
        <row r="36">
          <cell r="AQ36" t="str">
            <v>62-Renta exenta</v>
          </cell>
        </row>
        <row r="37">
          <cell r="AQ37" t="str">
            <v>63-Rentas gravables</v>
          </cell>
        </row>
        <row r="38">
          <cell r="AQ38" t="str">
            <v>64-Renta líquida gravable (Al mayor valor entre 60 y 61, reste 62 y sume 63)</v>
          </cell>
        </row>
        <row r="39">
          <cell r="AQ39" t="str">
            <v>65-Ingresos por ganancias ocasionales</v>
          </cell>
        </row>
        <row r="40">
          <cell r="AQ40" t="str">
            <v>66-Costos por ganancias ocasionales</v>
          </cell>
        </row>
        <row r="41">
          <cell r="AQ41" t="str">
            <v>67-Ganancias ocasionales no gravadas y exentas</v>
          </cell>
        </row>
        <row r="42">
          <cell r="AQ42" t="str">
            <v>68-Ganancias ocasionales gravables (65 - 66 - 67)</v>
          </cell>
        </row>
        <row r="43">
          <cell r="AQ43" t="str">
            <v>69-Impuesto sobre la renta líquida gravable</v>
          </cell>
        </row>
        <row r="44">
          <cell r="AQ44" t="str">
            <v>70-Descuentos tributarios</v>
          </cell>
        </row>
        <row r="45">
          <cell r="AQ45" t="str">
            <v>71-Impuesto neto de renta (69 - 70)</v>
          </cell>
        </row>
        <row r="46">
          <cell r="AQ46" t="str">
            <v>72-Impuesto de ganancias ocasionales</v>
          </cell>
        </row>
        <row r="47">
          <cell r="AQ47" t="str">
            <v>73-Descuentos por impuestos pagados en el exterior por ganancias ocasionales</v>
          </cell>
        </row>
        <row r="48">
          <cell r="AQ48" t="str">
            <v>74-Total impuesto a cargo (71 + 72 - 73)</v>
          </cell>
        </row>
        <row r="49">
          <cell r="AQ49" t="str">
            <v>75-Anticipo renta por el año gravable 2015 (Casilla 80 declaración 2014)</v>
          </cell>
        </row>
        <row r="50">
          <cell r="AQ50" t="str">
            <v>76-Saldo a favor año 2014 sin solicitud de devolución o
compensación (Casilla 84 declaración 2014)</v>
          </cell>
        </row>
        <row r="51">
          <cell r="AQ51" t="str">
            <v>77-Autorretenciones</v>
          </cell>
        </row>
        <row r="52">
          <cell r="AQ52" t="str">
            <v>78-Otras retenciones</v>
          </cell>
        </row>
        <row r="53">
          <cell r="AQ53" t="str">
            <v>79-Total retenciones año gravable 2015 (77 + 78)</v>
          </cell>
        </row>
        <row r="54">
          <cell r="AQ54" t="str">
            <v>80-Anticipo renta por el año gravable 2016</v>
          </cell>
        </row>
        <row r="55">
          <cell r="AQ55" t="str">
            <v>81-Saldo a pagar por impuesto (74 + 80 - 75 - 76 - 79, si el resultado es negativo escriba 0)</v>
          </cell>
        </row>
        <row r="56">
          <cell r="AQ56" t="str">
            <v>82-Sanciones</v>
          </cell>
        </row>
        <row r="57">
          <cell r="AQ57" t="str">
            <v>83-Total saldo a pagar (74 + 80 + 82 - 75 -76 - 79 si el resultado es negativo escriba 0)</v>
          </cell>
        </row>
        <row r="58">
          <cell r="AQ58" t="str">
            <v>84-o Total saldo a favor (75 + 76 + 79 - 74 - 80 - 82 si el resultado es negativo escriba 0)</v>
          </cell>
        </row>
      </sheetData>
      <sheetData sheetId="1">
        <row r="3">
          <cell r="AQ3" t="str">
            <v>Reglones formulario Renta 110</v>
          </cell>
        </row>
      </sheetData>
      <sheetData sheetId="2">
        <row r="3">
          <cell r="AQ3" t="str">
            <v>Reglones formulario Renta 110</v>
          </cell>
        </row>
      </sheetData>
      <sheetData sheetId="3"/>
      <sheetData sheetId="4"/>
      <sheetData sheetId="5"/>
      <sheetData sheetId="6"/>
      <sheetData sheetId="7"/>
      <sheetData sheetId="8"/>
      <sheetData sheetId="9"/>
      <sheetData sheetId="10"/>
      <sheetData sheetId="11" refreshError="1"/>
      <sheetData sheetId="12">
        <row r="3">
          <cell r="AQ3" t="str">
            <v>Reglones formulario Renta 110</v>
          </cell>
        </row>
      </sheetData>
      <sheetData sheetId="13" refreshError="1"/>
      <sheetData sheetId="14"/>
      <sheetData sheetId="15"/>
      <sheetData sheetId="16"/>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
      <sheetName val="Anexo 1 carátula"/>
      <sheetName val="Anexo 2 conc. contab-fiscal"/>
      <sheetName val="Anexo 3 ESF"/>
      <sheetName val="Anexo 4 ERP"/>
      <sheetName val="Anexo 5 ORI"/>
      <sheetName val="Anexo 6 PPE, PI,, ANCMV"/>
      <sheetName val="ANEXO 7 Diferencias perm y temp"/>
      <sheetName val="Anexo 8 Cuentas por cobrar"/>
      <sheetName val="Anexo 9 Activos Intangibles"/>
      <sheetName val="Anexo 10 Pasivo"/>
    </sheetNames>
    <sheetDataSet>
      <sheetData sheetId="0">
        <row r="3">
          <cell r="AQ3" t="str">
            <v>Reglones formulario Renta 110</v>
          </cell>
        </row>
        <row r="4">
          <cell r="AQ4" t="str">
            <v>30-Total costos y gastos de nómina</v>
          </cell>
        </row>
        <row r="5">
          <cell r="AQ5" t="str">
            <v>31-Aportes al sistema de seguridad social</v>
          </cell>
        </row>
        <row r="6">
          <cell r="AQ6" t="str">
            <v>32-Aportes al SENA, ICBF, cajas de compensación</v>
          </cell>
        </row>
        <row r="7">
          <cell r="AQ7" t="str">
            <v>33-Efectivo, bancos, otras inversiones</v>
          </cell>
        </row>
        <row r="8">
          <cell r="AQ8" t="str">
            <v>34-Acciones y aportes (Sociedades anónimas, limitadas y asimiladas)</v>
          </cell>
        </row>
        <row r="9">
          <cell r="AQ9" t="str">
            <v>35-Cuentas por cobrar</v>
          </cell>
        </row>
        <row r="10">
          <cell r="AQ10" t="str">
            <v>36-Inventarios</v>
          </cell>
        </row>
        <row r="11">
          <cell r="AQ11" t="str">
            <v>37-Activos fijos</v>
          </cell>
        </row>
        <row r="12">
          <cell r="AQ12" t="str">
            <v>38-Otros activos</v>
          </cell>
        </row>
        <row r="13">
          <cell r="AQ13" t="str">
            <v>39-Total patrimonio bruto. (Sume 33 a 38)</v>
          </cell>
        </row>
        <row r="14">
          <cell r="AQ14" t="str">
            <v>40-Pasivos</v>
          </cell>
        </row>
        <row r="15">
          <cell r="AQ15" t="str">
            <v>41-Total patrimonio líquido (39-40, si el resultado es negativo escriba 0)</v>
          </cell>
        </row>
        <row r="16">
          <cell r="AQ16" t="str">
            <v>42-Ingresos brutos operacionales</v>
          </cell>
        </row>
        <row r="17">
          <cell r="AQ17" t="str">
            <v>43-Ingresos brutos no operacionales</v>
          </cell>
        </row>
        <row r="18">
          <cell r="AQ18" t="str">
            <v>44-Intereses y rendimientos financieros</v>
          </cell>
        </row>
        <row r="19">
          <cell r="AQ19" t="str">
            <v>45-Total ingresos brutos (Sume 42 a 44)</v>
          </cell>
        </row>
        <row r="20">
          <cell r="AQ20" t="str">
            <v>46-Devoluciones, rebajas y descuentos en ventas</v>
          </cell>
        </row>
        <row r="21">
          <cell r="AQ21" t="str">
            <v>47-Ingresos no constitutivos de renta ni ganancia 
ocasional</v>
          </cell>
        </row>
        <row r="22">
          <cell r="AQ22" t="str">
            <v>48-Total ingresos netos (45 - 46 - 47)</v>
          </cell>
        </row>
        <row r="23">
          <cell r="AQ23" t="str">
            <v>49-Costo de ventas y de prestación de servicios</v>
          </cell>
        </row>
        <row r="24">
          <cell r="AQ24" t="str">
            <v>50-Otros costos</v>
          </cell>
        </row>
        <row r="25">
          <cell r="AQ25" t="str">
            <v>51-Total costos (49 + 50)</v>
          </cell>
        </row>
        <row r="26">
          <cell r="AQ26" t="str">
            <v>52-Gastos operacionales de administración</v>
          </cell>
        </row>
        <row r="27">
          <cell r="AQ27" t="str">
            <v>53-Gastos operacionales de ventas</v>
          </cell>
        </row>
        <row r="28">
          <cell r="AQ28" t="str">
            <v>54-Deducción inversiones en activos fijos</v>
          </cell>
        </row>
        <row r="29">
          <cell r="AQ29" t="str">
            <v>55-Otras deducciones</v>
          </cell>
        </row>
        <row r="30">
          <cell r="AQ30" t="str">
            <v>56-Total deducciones (Sume 52 a 55)</v>
          </cell>
        </row>
        <row r="31">
          <cell r="AQ31" t="str">
            <v>57-Renta líquida ordinaria del ejercicio (48 - 51 - 56, si el resultado es negativo escriba 0)</v>
          </cell>
        </row>
        <row r="32">
          <cell r="AQ32" t="str">
            <v>58-o Pérdida líquida del ejercicio (51 + 56 - 48, si el resultado es negativo escriba 0)</v>
          </cell>
        </row>
        <row r="33">
          <cell r="AQ33" t="str">
            <v>59-Compensaciones</v>
          </cell>
        </row>
        <row r="34">
          <cell r="AQ34" t="str">
            <v>60-Renta líquida (57 - 59)</v>
          </cell>
        </row>
        <row r="35">
          <cell r="AQ35" t="str">
            <v>61-Renta presuntiva</v>
          </cell>
        </row>
        <row r="36">
          <cell r="AQ36" t="str">
            <v>62-Renta exenta</v>
          </cell>
        </row>
        <row r="37">
          <cell r="AQ37" t="str">
            <v>63-Rentas gravables</v>
          </cell>
        </row>
        <row r="38">
          <cell r="AQ38" t="str">
            <v>64-Renta líquida gravable (Al mayor valor entre 60 y 61, reste 62 y sume 63)</v>
          </cell>
        </row>
        <row r="39">
          <cell r="AQ39" t="str">
            <v>65-Ingresos por ganancias ocasionales</v>
          </cell>
        </row>
        <row r="40">
          <cell r="AQ40" t="str">
            <v>66-Costos por ganancias ocasionales</v>
          </cell>
        </row>
        <row r="41">
          <cell r="AQ41" t="str">
            <v>67-Ganancias ocasionales no gravadas y exentas</v>
          </cell>
        </row>
        <row r="42">
          <cell r="AQ42" t="str">
            <v>68-Ganancias ocasionales gravables (65 - 66 - 67)</v>
          </cell>
        </row>
        <row r="43">
          <cell r="AQ43" t="str">
            <v>69-Impuesto sobre la renta líquida gravable</v>
          </cell>
        </row>
        <row r="44">
          <cell r="AQ44" t="str">
            <v>70-Descuentos tributarios</v>
          </cell>
        </row>
        <row r="45">
          <cell r="AQ45" t="str">
            <v>71-Impuesto neto de renta (69 - 70)</v>
          </cell>
        </row>
        <row r="46">
          <cell r="AQ46" t="str">
            <v>72-Impuesto de ganancias ocasionales</v>
          </cell>
        </row>
        <row r="47">
          <cell r="AQ47" t="str">
            <v>73-Descuentos por impuestos pagados en el exterior por ganancias ocasionales</v>
          </cell>
        </row>
        <row r="48">
          <cell r="AQ48" t="str">
            <v>74-Total impuesto a cargo (71 + 72 - 73)</v>
          </cell>
        </row>
        <row r="49">
          <cell r="AQ49" t="str">
            <v>75-Anticipo renta por el año gravable 2015 (Casilla 80 declaración 2014)</v>
          </cell>
        </row>
        <row r="50">
          <cell r="AQ50" t="str">
            <v>76-Saldo a favor año 2014 sin solicitud de devolución o
compensación (Casilla 84 declaración 2014)</v>
          </cell>
        </row>
        <row r="51">
          <cell r="AQ51" t="str">
            <v>77-Autorretenciones</v>
          </cell>
        </row>
        <row r="52">
          <cell r="AQ52" t="str">
            <v>78-Otras retenciones</v>
          </cell>
        </row>
        <row r="53">
          <cell r="AQ53" t="str">
            <v>79-Total retenciones año gravable 2015 (77 + 78)</v>
          </cell>
        </row>
        <row r="54">
          <cell r="AQ54" t="str">
            <v>80-Anticipo renta por el año gravable 2016</v>
          </cell>
        </row>
        <row r="55">
          <cell r="AQ55" t="str">
            <v>81-Saldo a pagar por impuesto (74 + 80 - 75 - 76 - 79, si el resultado es negativo escriba 0)</v>
          </cell>
        </row>
        <row r="56">
          <cell r="AQ56" t="str">
            <v>82-Sanciones</v>
          </cell>
        </row>
        <row r="57">
          <cell r="AQ57" t="str">
            <v>83-Total saldo a pagar (74 + 80 + 82 - 75 -76 - 79 si el resultado es negativo escriba 0)</v>
          </cell>
        </row>
        <row r="58">
          <cell r="AQ58" t="str">
            <v>84-o Total saldo a favor (75 + 76 + 79 - 74 - 80 - 82 si el resultado es negativo escriba 0)</v>
          </cell>
        </row>
      </sheetData>
      <sheetData sheetId="1">
        <row r="6">
          <cell r="E6">
            <v>860005224</v>
          </cell>
        </row>
      </sheetData>
      <sheetData sheetId="2">
        <row r="460">
          <cell r="C460">
            <v>2564654443930</v>
          </cell>
        </row>
      </sheetData>
      <sheetData sheetId="3">
        <row r="34">
          <cell r="C34">
            <v>-0.4814453125</v>
          </cell>
        </row>
      </sheetData>
      <sheetData sheetId="4">
        <row r="22">
          <cell r="C22">
            <v>1983503750948</v>
          </cell>
        </row>
      </sheetData>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ndes Contribuyentes"/>
      <sheetName val="Datos de formularios"/>
      <sheetName val="Menú"/>
      <sheetName val="Formulario 110"/>
      <sheetName val="Datos informativos"/>
      <sheetName val="Sumaria renta y patrimonio"/>
      <sheetName val="Adición cuentas"/>
      <sheetName val="Liquidación Impuesto "/>
      <sheetName val="Renta presuntiva"/>
      <sheetName val="Subcapitalización"/>
      <sheetName val="Gastos Exterior"/>
      <sheetName val="Donaciones"/>
      <sheetName val="Renta Exenta - Régimen especial"/>
      <sheetName val="Ganancia Ocasional"/>
      <sheetName val="Rentas Exentas hoteleras "/>
      <sheetName val="Venta de acciones"/>
      <sheetName val="Ventas Activos Fijos"/>
      <sheetName val="Conciliación de ingresos"/>
      <sheetName val="Renta Resumida"/>
      <sheetName val="Patrimonio Resumido"/>
      <sheetName val="Provisión Cartera"/>
      <sheetName val="Retenciones"/>
      <sheetName val="Datos Fiscales"/>
      <sheetName val="Pérdidas Fiscales renta"/>
      <sheetName val="Pérdidas Fiscales CREE"/>
      <sheetName val="Excesos Renta presuntiva Renta"/>
      <sheetName val="Excesos de Base Gravable mínima"/>
      <sheetName val="Interés Presuntivo"/>
      <sheetName val="Indemnizaciones"/>
      <sheetName val="Anticipo"/>
      <sheetName val="Bases Parafiscales"/>
      <sheetName val="Pagos Aportes nomina "/>
      <sheetName val="Comparacion Patrimonial"/>
      <sheetName val="Inversiones Permanentes"/>
      <sheetName val="Reintegro Ded AF"/>
      <sheetName val="Rentas Exentas CAN"/>
      <sheetName val="Dividendos"/>
      <sheetName val="ICA Pagado"/>
      <sheetName val="Cálculo Actuarial"/>
      <sheetName val="Resumen Descuentos tributarios"/>
      <sheetName val="Desc.Trib Import maquinaria"/>
      <sheetName val="Desc.trib empleos nuevos"/>
      <sheetName val="Desc.Trib Imptos exterior"/>
      <sheetName val="Formulario 1732"/>
      <sheetName val="1732-2"/>
      <sheetName val="1732-3"/>
      <sheetName val="1732-4"/>
      <sheetName val="1732-5"/>
      <sheetName val="1732-6"/>
      <sheetName val="1732-7"/>
      <sheetName val="1732-8"/>
      <sheetName val="1732-9"/>
      <sheetName val="1732-10"/>
      <sheetName val="1732-11"/>
      <sheetName val="1732-12"/>
    </sheetNames>
    <sheetDataSet>
      <sheetData sheetId="0"/>
      <sheetData sheetId="1">
        <row r="3">
          <cell r="B3" t="str">
            <v>Sí</v>
          </cell>
        </row>
        <row r="4">
          <cell r="B4" t="str">
            <v>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E8E73-091A-4F8A-8D6C-841B20F2EF09}">
  <sheetPr codeName="Hoja34">
    <tabColor rgb="FFC00000"/>
  </sheetPr>
  <dimension ref="A1:P407"/>
  <sheetViews>
    <sheetView tabSelected="1" zoomScale="89" zoomScaleNormal="89" workbookViewId="0">
      <pane ySplit="4" topLeftCell="A5" activePane="bottomLeft" state="frozen"/>
      <selection pane="bottomLeft" activeCell="E36" sqref="E36"/>
    </sheetView>
  </sheetViews>
  <sheetFormatPr baseColWidth="10" defaultColWidth="11.44140625" defaultRowHeight="11.5" x14ac:dyDescent="0.25"/>
  <cols>
    <col min="1" max="1" width="1.77734375" style="1" customWidth="1"/>
    <col min="2" max="2" width="143.44140625" style="1" customWidth="1"/>
    <col min="3" max="3" width="21.77734375" style="1" customWidth="1"/>
    <col min="4" max="4" width="26.21875" style="4" customWidth="1"/>
    <col min="5" max="5" width="17.33203125" style="3" customWidth="1"/>
    <col min="6" max="6" width="19.44140625" style="4" customWidth="1"/>
    <col min="7" max="7" width="23.44140625" style="4" customWidth="1"/>
    <col min="8" max="8" width="28.21875" style="4" customWidth="1"/>
    <col min="9" max="9" width="27.44140625" style="4" customWidth="1"/>
    <col min="10" max="12" width="11.44140625" style="4"/>
    <col min="13" max="14" width="11.44140625" style="1"/>
    <col min="15" max="15" width="9.88671875" style="1" customWidth="1"/>
    <col min="16" max="16" width="5.44140625" style="1" hidden="1" customWidth="1"/>
    <col min="17" max="16384" width="11.44140625" style="1"/>
  </cols>
  <sheetData>
    <row r="1" spans="1:6" ht="14.5" customHeight="1" x14ac:dyDescent="0.2">
      <c r="A1" s="96"/>
      <c r="E1" s="114" t="str">
        <f ca="1">IF(B401=1,"&lt;&lt; Descargue la versión más actualizada de esta herramienta","")</f>
        <v/>
      </c>
      <c r="F1" s="114"/>
    </row>
    <row r="2" spans="1:6" ht="11.5" customHeight="1" x14ac:dyDescent="0.25">
      <c r="D2" s="45"/>
      <c r="E2" s="114"/>
      <c r="F2" s="114"/>
    </row>
    <row r="3" spans="1:6" ht="14" x14ac:dyDescent="0.3">
      <c r="B3" s="2"/>
      <c r="C3" s="10"/>
      <c r="D3" s="45"/>
      <c r="E3" s="114"/>
      <c r="F3" s="114"/>
    </row>
    <row r="4" spans="1:6" ht="14.25" customHeight="1" x14ac:dyDescent="0.2">
      <c r="C4" s="10"/>
      <c r="D4" s="12"/>
      <c r="E4" s="76" t="str">
        <f>IF(F4="","","Sanción")</f>
        <v/>
      </c>
      <c r="F4" s="77" t="str">
        <f>IF(D51=0,"",D51)</f>
        <v/>
      </c>
    </row>
    <row r="5" spans="1:6" ht="11.5" customHeight="1" x14ac:dyDescent="0.25">
      <c r="B5" s="81" t="s">
        <v>21</v>
      </c>
      <c r="D5" s="11"/>
      <c r="E5" s="4"/>
    </row>
    <row r="6" spans="1:6" ht="15.5" x14ac:dyDescent="0.35">
      <c r="B6" s="9"/>
      <c r="C6" s="13" t="s">
        <v>3</v>
      </c>
      <c r="D6" s="75">
        <v>42412</v>
      </c>
    </row>
    <row r="7" spans="1:6" ht="15.5" x14ac:dyDescent="0.35">
      <c r="B7" s="80" t="s">
        <v>23</v>
      </c>
      <c r="C7" s="13" t="s">
        <v>0</v>
      </c>
      <c r="D7" s="75">
        <v>424000</v>
      </c>
      <c r="E7" s="4"/>
    </row>
    <row r="8" spans="1:6" ht="6" customHeight="1" x14ac:dyDescent="0.35">
      <c r="B8" s="120"/>
      <c r="C8" s="120"/>
      <c r="D8" s="19"/>
      <c r="E8" s="4"/>
    </row>
    <row r="9" spans="1:6" ht="6" customHeight="1" x14ac:dyDescent="0.35">
      <c r="B9" s="91"/>
      <c r="C9" s="91"/>
      <c r="D9" s="19"/>
      <c r="E9" s="4"/>
    </row>
    <row r="10" spans="1:6" ht="6" customHeight="1" x14ac:dyDescent="0.35">
      <c r="B10" s="91"/>
      <c r="C10" s="91"/>
      <c r="D10" s="19"/>
      <c r="E10" s="4"/>
    </row>
    <row r="11" spans="1:6" ht="18" x14ac:dyDescent="0.35">
      <c r="B11" s="113" t="s">
        <v>48</v>
      </c>
      <c r="C11" s="113"/>
      <c r="D11" s="19"/>
      <c r="E11" s="4"/>
    </row>
    <row r="12" spans="1:6" ht="14.5" customHeight="1" x14ac:dyDescent="0.35">
      <c r="B12" s="121" t="s">
        <v>17</v>
      </c>
      <c r="C12" s="121"/>
      <c r="D12" s="95">
        <f>+'Base de cálculo con cuantía'!E25</f>
        <v>0</v>
      </c>
      <c r="E12" s="39"/>
    </row>
    <row r="13" spans="1:6" ht="6" customHeight="1" x14ac:dyDescent="0.35">
      <c r="B13" s="118"/>
      <c r="C13" s="118"/>
      <c r="D13" s="17"/>
      <c r="E13" s="18"/>
    </row>
    <row r="14" spans="1:6" ht="14.5" customHeight="1" x14ac:dyDescent="0.35">
      <c r="B14" s="123" t="s">
        <v>70</v>
      </c>
      <c r="C14" s="124"/>
      <c r="D14" s="95">
        <f>+'Base de cálculo sin cuantia'!C125</f>
        <v>0</v>
      </c>
      <c r="E14" s="39"/>
    </row>
    <row r="15" spans="1:6" ht="6.5" customHeight="1" x14ac:dyDescent="0.35">
      <c r="B15" s="91"/>
      <c r="C15" s="91"/>
      <c r="D15" s="17"/>
      <c r="E15" s="18"/>
    </row>
    <row r="16" spans="1:6" ht="14.5" customHeight="1" x14ac:dyDescent="0.35">
      <c r="B16" s="91"/>
      <c r="C16" s="91"/>
      <c r="D16" s="17"/>
      <c r="E16" s="18"/>
    </row>
    <row r="17" spans="1:16" ht="19.5" customHeight="1" x14ac:dyDescent="0.2">
      <c r="B17" s="119" t="s">
        <v>57</v>
      </c>
      <c r="C17" s="119"/>
      <c r="D17" s="1"/>
      <c r="E17" s="18"/>
    </row>
    <row r="18" spans="1:16" ht="15.5" x14ac:dyDescent="0.25">
      <c r="B18" s="115" t="s">
        <v>72</v>
      </c>
      <c r="C18" s="116"/>
      <c r="D18" s="117"/>
      <c r="E18" s="31" t="str">
        <f>IF(B18="Seleccione de la lista la tarifa a aplicar &gt;&gt;&gt;&gt;&gt;&gt;","&lt;&lt;Selecione de la lista el tipo de falta cometida","")</f>
        <v>&lt;&lt;Selecione de la lista el tipo de falta cometida</v>
      </c>
    </row>
    <row r="19" spans="1:16" ht="8" customHeight="1" x14ac:dyDescent="0.25">
      <c r="B19" s="57"/>
      <c r="C19" s="57"/>
      <c r="D19" s="57"/>
      <c r="E19" s="31"/>
    </row>
    <row r="20" spans="1:16" ht="17.5" customHeight="1" x14ac:dyDescent="0.2">
      <c r="B20" s="27" t="s">
        <v>69</v>
      </c>
      <c r="C20" s="103">
        <f>IFERROR(+D20/D12,0)</f>
        <v>0</v>
      </c>
      <c r="D20" s="59">
        <f>VLOOKUP(B18,B58:E61,4,0)</f>
        <v>0</v>
      </c>
      <c r="E20" s="4"/>
    </row>
    <row r="21" spans="1:16" ht="17.5" customHeight="1" x14ac:dyDescent="0.2">
      <c r="B21" s="27" t="s">
        <v>58</v>
      </c>
      <c r="C21" s="58"/>
      <c r="D21" s="59">
        <f>+'Base de cálculo sin cuantia'!E125</f>
        <v>0</v>
      </c>
      <c r="E21" s="1"/>
    </row>
    <row r="22" spans="1:16" ht="17.5" customHeight="1" x14ac:dyDescent="0.2">
      <c r="B22" s="27" t="s">
        <v>67</v>
      </c>
      <c r="C22" s="58"/>
      <c r="D22" s="59">
        <f>D65</f>
        <v>0</v>
      </c>
      <c r="E22" s="1"/>
    </row>
    <row r="23" spans="1:16" ht="17.5" customHeight="1" x14ac:dyDescent="0.35">
      <c r="B23" s="91"/>
      <c r="C23" s="91"/>
      <c r="D23" s="26"/>
      <c r="E23" s="30"/>
    </row>
    <row r="24" spans="1:16" ht="18" x14ac:dyDescent="0.35">
      <c r="B24" s="40" t="s">
        <v>47</v>
      </c>
      <c r="C24" s="40"/>
      <c r="D24" s="26"/>
      <c r="E24" s="30"/>
    </row>
    <row r="25" spans="1:16" ht="15.5" x14ac:dyDescent="0.35">
      <c r="B25" s="13" t="s">
        <v>59</v>
      </c>
      <c r="C25" s="38">
        <f>IF(D25="SI",C74,0%)</f>
        <v>0</v>
      </c>
      <c r="D25" s="43" t="s">
        <v>1</v>
      </c>
      <c r="E25" s="30"/>
    </row>
    <row r="26" spans="1:16" ht="15.5" x14ac:dyDescent="0.35">
      <c r="B26" s="13" t="s">
        <v>25</v>
      </c>
      <c r="C26" s="38">
        <f>IF(D26="si",50%,0)</f>
        <v>0</v>
      </c>
      <c r="D26" s="43" t="s">
        <v>1</v>
      </c>
      <c r="E26" s="122" t="str">
        <f>IF(P33&gt;1,"Debe elegir solamente un SI","")</f>
        <v/>
      </c>
      <c r="P26" s="46">
        <f>IF(D26="SI",1,0)</f>
        <v>0</v>
      </c>
    </row>
    <row r="27" spans="1:16" ht="15.5" x14ac:dyDescent="0.35">
      <c r="B27" s="13" t="s">
        <v>12</v>
      </c>
      <c r="C27" s="38">
        <f>IF(D27="si",70%,0)</f>
        <v>0</v>
      </c>
      <c r="D27" s="43" t="s">
        <v>1</v>
      </c>
      <c r="E27" s="122"/>
      <c r="P27" s="46">
        <f t="shared" ref="P27:P31" si="0">IF(D27="SI",1,0)</f>
        <v>0</v>
      </c>
    </row>
    <row r="28" spans="1:16" ht="11.5" hidden="1" customHeight="1" x14ac:dyDescent="0.2">
      <c r="A28" s="8"/>
      <c r="B28" s="112"/>
      <c r="C28" s="112"/>
      <c r="D28" s="44"/>
      <c r="E28" s="122"/>
      <c r="P28" s="46">
        <f t="shared" si="0"/>
        <v>0</v>
      </c>
    </row>
    <row r="29" spans="1:16" ht="15.5" hidden="1" x14ac:dyDescent="0.35">
      <c r="A29" s="8"/>
      <c r="B29" s="48" t="s">
        <v>10</v>
      </c>
      <c r="C29" s="50"/>
      <c r="D29" s="51">
        <f>IF(C30=0,D22,C30)</f>
        <v>0</v>
      </c>
      <c r="E29" s="122"/>
      <c r="P29" s="46">
        <f t="shared" si="0"/>
        <v>0</v>
      </c>
    </row>
    <row r="30" spans="1:16" ht="15.5" hidden="1" x14ac:dyDescent="0.25">
      <c r="A30" s="8"/>
      <c r="B30" s="49"/>
      <c r="C30" s="41">
        <f>IFERROR(IF(D26="SI",D22*C26,D22*C27),0)</f>
        <v>0</v>
      </c>
      <c r="D30" s="52"/>
      <c r="E30" s="122"/>
      <c r="P30" s="46">
        <f>IF(D30="SI",1,0)</f>
        <v>0</v>
      </c>
    </row>
    <row r="31" spans="1:16" ht="12.5" hidden="1" x14ac:dyDescent="0.25">
      <c r="A31" s="8"/>
      <c r="B31" s="49"/>
      <c r="C31" s="49"/>
      <c r="D31" s="52"/>
      <c r="E31" s="122"/>
      <c r="P31" s="46">
        <f t="shared" si="0"/>
        <v>0</v>
      </c>
    </row>
    <row r="32" spans="1:16" ht="14.5" hidden="1" customHeight="1" x14ac:dyDescent="0.2">
      <c r="D32" s="1"/>
      <c r="E32" s="122"/>
      <c r="P32" s="46">
        <f>IF(D25="SI",1,0)</f>
        <v>0</v>
      </c>
    </row>
    <row r="33" spans="1:16" s="4" customFormat="1" ht="14.5" customHeight="1" x14ac:dyDescent="0.25">
      <c r="B33" s="6"/>
      <c r="C33" s="6"/>
      <c r="E33" s="3"/>
      <c r="P33" s="47">
        <f>+P26+P27+P32</f>
        <v>0</v>
      </c>
    </row>
    <row r="34" spans="1:16" s="4" customFormat="1" ht="14.5" customHeight="1" x14ac:dyDescent="0.35">
      <c r="B34" s="27" t="s">
        <v>65</v>
      </c>
      <c r="C34" s="42">
        <f>IF(D34=D22,0%,D34/D22)</f>
        <v>0</v>
      </c>
      <c r="D34" s="29">
        <f>IF(D25="SI",(D22*C74),D29)</f>
        <v>0</v>
      </c>
      <c r="E34" s="3"/>
    </row>
    <row r="35" spans="1:16" s="4" customFormat="1" ht="14.5" customHeight="1" x14ac:dyDescent="0.25">
      <c r="B35" s="6"/>
      <c r="C35" s="6"/>
      <c r="E35" s="3"/>
      <c r="F35" s="47"/>
    </row>
    <row r="36" spans="1:16" ht="18" x14ac:dyDescent="0.35">
      <c r="B36" s="40" t="s">
        <v>64</v>
      </c>
      <c r="C36" s="40"/>
      <c r="D36" s="26"/>
      <c r="E36" s="30"/>
    </row>
    <row r="37" spans="1:16" s="4" customFormat="1" ht="14.5" customHeight="1" x14ac:dyDescent="0.35">
      <c r="A37" s="88">
        <f ca="1">TODAY()</f>
        <v>44964</v>
      </c>
      <c r="B37" s="13" t="s">
        <v>63</v>
      </c>
      <c r="C37" s="105" t="str">
        <f>IF(D37="si","Con reducción","")</f>
        <v/>
      </c>
      <c r="D37" s="43" t="s">
        <v>1</v>
      </c>
      <c r="E37" s="87" t="str">
        <f ca="1">IF(A37&gt;A38,"Esta reducción aplicó hasta el 1 de abril de 2023","")</f>
        <v/>
      </c>
      <c r="F37" s="3"/>
      <c r="G37" s="3"/>
    </row>
    <row r="38" spans="1:16" s="4" customFormat="1" ht="14.5" customHeight="1" x14ac:dyDescent="0.25">
      <c r="A38" s="106">
        <v>45017</v>
      </c>
      <c r="B38" s="6"/>
      <c r="C38" s="6"/>
      <c r="E38" s="3"/>
      <c r="F38" s="3"/>
      <c r="G38" s="3"/>
    </row>
    <row r="39" spans="1:16" s="4" customFormat="1" ht="14.5" customHeight="1" x14ac:dyDescent="0.35">
      <c r="A39" s="107"/>
      <c r="B39" s="27" t="s">
        <v>66</v>
      </c>
      <c r="C39" s="42">
        <f>IFERROR(IF(D37="SI",D39/D34,0%),0)</f>
        <v>0</v>
      </c>
      <c r="D39" s="29">
        <f>IF(D37="SI",D34*D40,D34)</f>
        <v>0</v>
      </c>
      <c r="F39" s="3"/>
      <c r="G39" s="3"/>
    </row>
    <row r="40" spans="1:16" s="4" customFormat="1" ht="14.5" customHeight="1" x14ac:dyDescent="0.25">
      <c r="B40" s="6"/>
      <c r="C40" s="6"/>
      <c r="D40" s="111">
        <v>0.5</v>
      </c>
      <c r="E40" s="3"/>
      <c r="F40" s="3"/>
      <c r="G40" s="3"/>
    </row>
    <row r="41" spans="1:16" s="4" customFormat="1" ht="19.5" customHeight="1" x14ac:dyDescent="0.25">
      <c r="B41" s="90" t="s">
        <v>18</v>
      </c>
      <c r="C41" s="6"/>
      <c r="E41" s="3"/>
      <c r="F41" s="3"/>
      <c r="G41" s="3"/>
    </row>
    <row r="42" spans="1:16" s="4" customFormat="1" ht="14.5" customHeight="1" x14ac:dyDescent="0.35">
      <c r="B42" s="13" t="s">
        <v>19</v>
      </c>
      <c r="C42" s="38"/>
      <c r="D42" s="60"/>
      <c r="E42" s="3"/>
    </row>
    <row r="43" spans="1:16" s="4" customFormat="1" ht="14" customHeight="1" x14ac:dyDescent="0.25">
      <c r="C43" s="6"/>
      <c r="E43" s="3"/>
      <c r="F43" s="109"/>
    </row>
    <row r="44" spans="1:16" s="4" customFormat="1" ht="15.5" hidden="1" x14ac:dyDescent="0.35">
      <c r="B44" s="61"/>
      <c r="C44" s="62">
        <f>IF(D44&lt;D7,D7,D44)</f>
        <v>424000</v>
      </c>
      <c r="D44" s="63">
        <f>IF(D42="",D39,D39*D42)</f>
        <v>0</v>
      </c>
      <c r="E44" s="3"/>
    </row>
    <row r="45" spans="1:16" s="4" customFormat="1" ht="14.5" customHeight="1" x14ac:dyDescent="0.35">
      <c r="B45" s="27" t="s">
        <v>20</v>
      </c>
      <c r="C45" s="42">
        <f>IF(D45&gt;D34,"Sanción mínima",D42)</f>
        <v>0</v>
      </c>
      <c r="D45" s="29">
        <f>IF(D39=0,0,C44)</f>
        <v>0</v>
      </c>
      <c r="E45" s="3"/>
    </row>
    <row r="46" spans="1:16" s="4" customFormat="1" ht="14.5" customHeight="1" x14ac:dyDescent="0.25">
      <c r="C46" s="6"/>
      <c r="E46" s="3"/>
    </row>
    <row r="47" spans="1:16" s="4" customFormat="1" ht="14.5" hidden="1" customHeight="1" x14ac:dyDescent="0.25">
      <c r="B47" s="40"/>
      <c r="C47" s="6"/>
      <c r="E47" s="3"/>
    </row>
    <row r="48" spans="1:16" s="4" customFormat="1" ht="14.5" hidden="1" customHeight="1" x14ac:dyDescent="0.35">
      <c r="B48" s="13"/>
      <c r="C48" s="38" t="str">
        <f>IF(D48="SI",20%,"")</f>
        <v/>
      </c>
      <c r="D48" s="92"/>
      <c r="E48" s="87"/>
    </row>
    <row r="49" spans="1:6" s="4" customFormat="1" ht="13" hidden="1" x14ac:dyDescent="0.3">
      <c r="B49" s="79"/>
      <c r="C49" s="6"/>
      <c r="E49" s="3"/>
      <c r="F49" s="83"/>
    </row>
    <row r="50" spans="1:6" s="4" customFormat="1" ht="15.5" hidden="1" x14ac:dyDescent="0.35">
      <c r="B50" s="86"/>
      <c r="C50" s="62">
        <f>IF(D50&lt;D7,D7,D50)</f>
        <v>424000</v>
      </c>
      <c r="D50" s="63">
        <f>IF(D48="SI",D45*20/100,D45)</f>
        <v>0</v>
      </c>
      <c r="E50" s="3"/>
    </row>
    <row r="51" spans="1:6" s="4" customFormat="1" ht="14.5" customHeight="1" x14ac:dyDescent="0.35">
      <c r="B51" s="27" t="s">
        <v>41</v>
      </c>
      <c r="C51" s="42" t="str">
        <f>IF(AND(D45&gt;0,C50&gt;D50),"Sanción Mínima","Sanción")</f>
        <v>Sanción</v>
      </c>
      <c r="D51" s="29">
        <f>ROUND(IF(D45=0,0,C50),-3)</f>
        <v>0</v>
      </c>
      <c r="E51" s="3"/>
    </row>
    <row r="52" spans="1:6" s="4" customFormat="1" ht="14.5" customHeight="1" x14ac:dyDescent="0.25">
      <c r="B52" s="85"/>
      <c r="C52" s="6"/>
      <c r="E52" s="3"/>
    </row>
    <row r="53" spans="1:6" s="4" customFormat="1" ht="14.5" customHeight="1" x14ac:dyDescent="0.25">
      <c r="C53" s="6"/>
      <c r="E53" s="3"/>
    </row>
    <row r="54" spans="1:6" s="4" customFormat="1" ht="14.5" customHeight="1" x14ac:dyDescent="0.25">
      <c r="B54" s="110" t="s">
        <v>71</v>
      </c>
      <c r="C54" s="6"/>
      <c r="E54" s="3"/>
    </row>
    <row r="55" spans="1:6" ht="12.5" hidden="1" x14ac:dyDescent="0.25">
      <c r="A55" s="8"/>
      <c r="B55" s="108" t="s">
        <v>62</v>
      </c>
      <c r="C55" s="20" t="s">
        <v>5</v>
      </c>
      <c r="D55" s="20" t="s">
        <v>6</v>
      </c>
      <c r="E55" s="20" t="s">
        <v>68</v>
      </c>
    </row>
    <row r="56" spans="1:6" ht="12.5" hidden="1" x14ac:dyDescent="0.25">
      <c r="A56" s="8"/>
      <c r="B56" s="15"/>
      <c r="C56" s="15"/>
      <c r="D56" s="15"/>
    </row>
    <row r="57" spans="1:6" ht="15.5" hidden="1" x14ac:dyDescent="0.25">
      <c r="A57" s="8"/>
      <c r="B57" s="13" t="s">
        <v>42</v>
      </c>
      <c r="C57" s="21">
        <f>7500*D6</f>
        <v>318090000</v>
      </c>
      <c r="D57" s="21"/>
    </row>
    <row r="58" spans="1:6" ht="15.5" hidden="1" x14ac:dyDescent="0.25">
      <c r="A58" s="8"/>
      <c r="B58" s="13" t="s">
        <v>43</v>
      </c>
      <c r="C58" s="21">
        <f>C62+D12*0.01</f>
        <v>0</v>
      </c>
      <c r="D58" s="21">
        <f>MIN(C57:C58)</f>
        <v>0</v>
      </c>
      <c r="E58" s="7">
        <f>+D12*0.01</f>
        <v>0</v>
      </c>
    </row>
    <row r="59" spans="1:6" ht="15.5" hidden="1" x14ac:dyDescent="0.25">
      <c r="A59" s="8"/>
      <c r="B59" s="13" t="s">
        <v>44</v>
      </c>
      <c r="C59" s="21">
        <f>C62+D12*0.007</f>
        <v>0</v>
      </c>
      <c r="D59" s="21">
        <f>MIN(C57,C59)</f>
        <v>0</v>
      </c>
      <c r="E59" s="7">
        <f>+D12*0.7/100</f>
        <v>0</v>
      </c>
    </row>
    <row r="60" spans="1:6" ht="15.5" hidden="1" x14ac:dyDescent="0.25">
      <c r="A60" s="8"/>
      <c r="B60" s="13" t="s">
        <v>45</v>
      </c>
      <c r="C60" s="21">
        <f>C62+D12*0.005</f>
        <v>0</v>
      </c>
      <c r="D60" s="21">
        <f>MIN(C57,C60)</f>
        <v>0</v>
      </c>
      <c r="E60" s="7">
        <f>+D12*0.5/100</f>
        <v>0</v>
      </c>
    </row>
    <row r="61" spans="1:6" ht="15.5" hidden="1" x14ac:dyDescent="0.25">
      <c r="A61" s="8"/>
      <c r="B61" s="13" t="s">
        <v>72</v>
      </c>
      <c r="C61" s="21"/>
      <c r="D61" s="21"/>
      <c r="E61" s="7"/>
    </row>
    <row r="62" spans="1:6" ht="15.5" hidden="1" x14ac:dyDescent="0.25">
      <c r="A62" s="8"/>
      <c r="B62" s="28" t="s">
        <v>60</v>
      </c>
      <c r="C62" s="21">
        <f>+D21</f>
        <v>0</v>
      </c>
      <c r="D62" s="21"/>
      <c r="E62" s="104" t="s">
        <v>61</v>
      </c>
    </row>
    <row r="63" spans="1:6" ht="15.5" hidden="1" x14ac:dyDescent="0.25">
      <c r="A63" s="8"/>
      <c r="B63" s="28"/>
      <c r="C63" s="21"/>
      <c r="D63" s="21"/>
    </row>
    <row r="64" spans="1:6" ht="12.5" hidden="1" x14ac:dyDescent="0.25">
      <c r="A64" s="8"/>
      <c r="B64" s="15"/>
      <c r="C64" s="16"/>
      <c r="D64" s="16"/>
    </row>
    <row r="65" spans="1:4" ht="15.5" hidden="1" x14ac:dyDescent="0.25">
      <c r="A65" s="8"/>
      <c r="B65" s="27" t="s">
        <v>7</v>
      </c>
      <c r="C65" s="21"/>
      <c r="D65" s="21">
        <f>VLOOKUP(B18,$B$58:$D$61,3,0)</f>
        <v>0</v>
      </c>
    </row>
    <row r="66" spans="1:4" ht="15.5" hidden="1" x14ac:dyDescent="0.25">
      <c r="A66" s="8"/>
      <c r="B66" s="27"/>
      <c r="C66" s="21"/>
      <c r="D66" s="21"/>
    </row>
    <row r="67" spans="1:4" ht="12.5" hidden="1" x14ac:dyDescent="0.25">
      <c r="A67" s="8"/>
      <c r="B67" s="15"/>
      <c r="C67" s="15"/>
      <c r="D67" s="15"/>
    </row>
    <row r="68" spans="1:4" ht="13" hidden="1" x14ac:dyDescent="0.3">
      <c r="A68" s="8"/>
      <c r="B68" s="22" t="s">
        <v>4</v>
      </c>
      <c r="C68" s="16"/>
      <c r="D68" s="16"/>
    </row>
    <row r="69" spans="1:4" ht="12.5" hidden="1" x14ac:dyDescent="0.25">
      <c r="A69" s="8"/>
      <c r="B69" s="15"/>
      <c r="C69" s="16"/>
      <c r="D69" s="16"/>
    </row>
    <row r="70" spans="1:4" ht="12.5" hidden="1" x14ac:dyDescent="0.25">
      <c r="A70" s="8"/>
      <c r="B70" s="23"/>
      <c r="C70" s="33"/>
      <c r="D70" s="34"/>
    </row>
    <row r="71" spans="1:4" ht="12.5" hidden="1" x14ac:dyDescent="0.25">
      <c r="A71" s="8"/>
      <c r="B71" s="15"/>
      <c r="C71" s="35"/>
      <c r="D71" s="36"/>
    </row>
    <row r="72" spans="1:4" ht="12.5" hidden="1" x14ac:dyDescent="0.25">
      <c r="A72" s="8"/>
      <c r="B72" s="15" t="s">
        <v>9</v>
      </c>
      <c r="C72" s="35"/>
      <c r="D72" s="36"/>
    </row>
    <row r="73" spans="1:4" ht="62.5" hidden="1" x14ac:dyDescent="0.25">
      <c r="A73" s="8"/>
      <c r="B73" s="23" t="s">
        <v>8</v>
      </c>
      <c r="C73" s="37">
        <v>0.5</v>
      </c>
      <c r="D73" s="37">
        <v>0.7</v>
      </c>
    </row>
    <row r="74" spans="1:4" ht="37.5" hidden="1" x14ac:dyDescent="0.25">
      <c r="A74" s="8"/>
      <c r="B74" s="53" t="s">
        <v>46</v>
      </c>
      <c r="C74" s="37">
        <v>0.1</v>
      </c>
      <c r="D74" s="32"/>
    </row>
    <row r="75" spans="1:4" ht="12.5" hidden="1" x14ac:dyDescent="0.25">
      <c r="A75" s="8"/>
      <c r="B75" s="54" t="s">
        <v>11</v>
      </c>
      <c r="C75" s="16"/>
      <c r="D75" s="24"/>
    </row>
    <row r="76" spans="1:4" hidden="1" x14ac:dyDescent="0.25">
      <c r="A76" s="8"/>
      <c r="B76" s="54"/>
      <c r="C76" s="25"/>
      <c r="D76" s="24"/>
    </row>
    <row r="77" spans="1:4" ht="12.5" hidden="1" x14ac:dyDescent="0.25">
      <c r="A77" s="8"/>
      <c r="B77" s="54" t="s">
        <v>2</v>
      </c>
      <c r="C77" s="16"/>
      <c r="D77" s="24"/>
    </row>
    <row r="78" spans="1:4" ht="12.5" hidden="1" x14ac:dyDescent="0.25">
      <c r="A78" s="8"/>
      <c r="B78" s="54" t="s">
        <v>1</v>
      </c>
      <c r="C78" s="16"/>
      <c r="D78" s="5"/>
    </row>
    <row r="79" spans="1:4" ht="12.5" hidden="1" x14ac:dyDescent="0.25">
      <c r="A79" s="8"/>
      <c r="B79" s="15"/>
      <c r="C79" s="16"/>
      <c r="D79" s="5"/>
    </row>
    <row r="80" spans="1:4" ht="12.5" hidden="1" x14ac:dyDescent="0.25">
      <c r="A80" s="8"/>
      <c r="B80" s="15"/>
      <c r="C80" s="16"/>
      <c r="D80" s="5"/>
    </row>
    <row r="81" spans="1:4" ht="12.5" hidden="1" x14ac:dyDescent="0.25">
      <c r="A81" s="8"/>
      <c r="B81" s="15"/>
      <c r="C81" s="16"/>
      <c r="D81" s="5"/>
    </row>
    <row r="82" spans="1:4" hidden="1" x14ac:dyDescent="0.25">
      <c r="A82" s="8"/>
      <c r="B82" s="25"/>
      <c r="C82" s="25"/>
      <c r="D82" s="24"/>
    </row>
    <row r="83" spans="1:4" ht="12.5" hidden="1" x14ac:dyDescent="0.25">
      <c r="A83" s="8"/>
      <c r="B83" s="15" t="s">
        <v>13</v>
      </c>
      <c r="C83" s="25"/>
      <c r="D83" s="24"/>
    </row>
    <row r="84" spans="1:4" ht="12.5" hidden="1" x14ac:dyDescent="0.25">
      <c r="A84" s="8"/>
      <c r="B84" s="55">
        <v>0.5</v>
      </c>
      <c r="C84" s="16"/>
      <c r="D84" s="24"/>
    </row>
    <row r="85" spans="1:4" ht="12.5" hidden="1" x14ac:dyDescent="0.25">
      <c r="A85" s="8"/>
      <c r="B85" s="55">
        <v>0.75</v>
      </c>
      <c r="C85" s="16"/>
      <c r="D85" s="24"/>
    </row>
    <row r="86" spans="1:4" ht="12.5" x14ac:dyDescent="0.25">
      <c r="B86" s="64"/>
    </row>
    <row r="87" spans="1:4" ht="12.5" x14ac:dyDescent="0.25">
      <c r="B87" s="64" t="s">
        <v>73</v>
      </c>
      <c r="C87" s="65"/>
    </row>
    <row r="88" spans="1:4" ht="12.5" x14ac:dyDescent="0.25">
      <c r="B88"/>
      <c r="C88" s="65"/>
    </row>
    <row r="89" spans="1:4" ht="12.5" x14ac:dyDescent="0.25">
      <c r="B89" s="64"/>
      <c r="C89" s="65"/>
    </row>
    <row r="90" spans="1:4" ht="12.5" x14ac:dyDescent="0.25">
      <c r="B90" s="64"/>
      <c r="C90" s="65"/>
    </row>
    <row r="91" spans="1:4" ht="12.5" x14ac:dyDescent="0.25">
      <c r="C91" s="65"/>
    </row>
    <row r="92" spans="1:4" ht="12.5" x14ac:dyDescent="0.25">
      <c r="A92" s="88">
        <f ca="1">TODAY()</f>
        <v>44964</v>
      </c>
      <c r="C92" s="65"/>
    </row>
    <row r="93" spans="1:4" ht="12.5" x14ac:dyDescent="0.25">
      <c r="A93" s="88">
        <v>44561</v>
      </c>
      <c r="C93" s="65"/>
    </row>
    <row r="94" spans="1:4" ht="12.5" x14ac:dyDescent="0.25">
      <c r="A94" s="89">
        <f ca="1">IF(A92&gt;A93,1,0)</f>
        <v>1</v>
      </c>
      <c r="C94" s="65"/>
    </row>
    <row r="95" spans="1:4" ht="12.5" x14ac:dyDescent="0.25">
      <c r="C95" s="65"/>
    </row>
    <row r="96" spans="1:4" ht="12.5" x14ac:dyDescent="0.25">
      <c r="C96" s="65"/>
    </row>
    <row r="97" spans="2:3" ht="12.5" x14ac:dyDescent="0.25">
      <c r="C97" s="65"/>
    </row>
    <row r="98" spans="2:3" ht="12.5" x14ac:dyDescent="0.25">
      <c r="B98" s="64"/>
      <c r="C98" s="65"/>
    </row>
    <row r="99" spans="2:3" ht="13" x14ac:dyDescent="0.3">
      <c r="B99" s="66"/>
      <c r="C99" s="65"/>
    </row>
    <row r="100" spans="2:3" ht="12.5" x14ac:dyDescent="0.25">
      <c r="B100" s="64"/>
    </row>
    <row r="101" spans="2:3" ht="12.5" x14ac:dyDescent="0.25">
      <c r="B101" s="64"/>
      <c r="C101" s="65"/>
    </row>
    <row r="102" spans="2:3" ht="12.5" x14ac:dyDescent="0.25">
      <c r="B102" s="64"/>
      <c r="C102" s="65"/>
    </row>
    <row r="103" spans="2:3" ht="12.5" x14ac:dyDescent="0.25">
      <c r="B103" s="64"/>
      <c r="C103" s="65"/>
    </row>
    <row r="104" spans="2:3" ht="12.5" x14ac:dyDescent="0.25">
      <c r="B104" s="82"/>
      <c r="C104" s="65"/>
    </row>
    <row r="105" spans="2:3" ht="12.5" x14ac:dyDescent="0.25">
      <c r="B105" s="64"/>
      <c r="C105" s="65"/>
    </row>
    <row r="108" spans="2:3" ht="12.5" x14ac:dyDescent="0.25">
      <c r="B108" s="64"/>
      <c r="C108" s="65"/>
    </row>
    <row r="109" spans="2:3" ht="12.5" x14ac:dyDescent="0.25">
      <c r="B109" s="64"/>
      <c r="C109" s="65"/>
    </row>
    <row r="110" spans="2:3" ht="12.5" x14ac:dyDescent="0.25">
      <c r="B110" s="64"/>
    </row>
    <row r="111" spans="2:3" ht="12.5" x14ac:dyDescent="0.25">
      <c r="B111" s="64"/>
      <c r="C111" s="65"/>
    </row>
    <row r="112" spans="2:3" ht="12.5" x14ac:dyDescent="0.25">
      <c r="B112" s="64"/>
      <c r="C112" s="65"/>
    </row>
    <row r="113" spans="2:3" ht="12.5" x14ac:dyDescent="0.25">
      <c r="B113" s="64"/>
      <c r="C113" s="65"/>
    </row>
    <row r="114" spans="2:3" ht="12.5" x14ac:dyDescent="0.25">
      <c r="B114" s="64"/>
      <c r="C114" s="65"/>
    </row>
    <row r="117" spans="2:3" ht="12.5" x14ac:dyDescent="0.25">
      <c r="B117" s="67"/>
      <c r="C117" s="68"/>
    </row>
    <row r="118" spans="2:3" ht="12.5" x14ac:dyDescent="0.25">
      <c r="B118" s="64"/>
      <c r="C118" s="65"/>
    </row>
    <row r="119" spans="2:3" ht="12.5" x14ac:dyDescent="0.25">
      <c r="B119" s="64"/>
      <c r="C119" s="65"/>
    </row>
    <row r="120" spans="2:3" ht="12.5" x14ac:dyDescent="0.25">
      <c r="B120" s="64"/>
      <c r="C120" s="65"/>
    </row>
    <row r="121" spans="2:3" ht="12.5" x14ac:dyDescent="0.25">
      <c r="B121" s="64"/>
      <c r="C121" s="65"/>
    </row>
    <row r="122" spans="2:3" ht="13" x14ac:dyDescent="0.3">
      <c r="B122" s="66"/>
      <c r="C122" s="69"/>
    </row>
    <row r="123" spans="2:3" ht="13" x14ac:dyDescent="0.3">
      <c r="B123" s="66"/>
      <c r="C123" s="69"/>
    </row>
    <row r="124" spans="2:3" ht="13" x14ac:dyDescent="0.3">
      <c r="B124" s="66"/>
      <c r="C124" s="69"/>
    </row>
    <row r="125" spans="2:3" ht="13" x14ac:dyDescent="0.3">
      <c r="B125" s="66"/>
      <c r="C125" s="69"/>
    </row>
    <row r="126" spans="2:3" ht="13" x14ac:dyDescent="0.3">
      <c r="B126" s="66"/>
      <c r="C126" s="69"/>
    </row>
    <row r="127" spans="2:3" ht="13" x14ac:dyDescent="0.3">
      <c r="B127" s="66"/>
      <c r="C127" s="69"/>
    </row>
    <row r="128" spans="2:3" ht="12.5" x14ac:dyDescent="0.25">
      <c r="B128" s="6"/>
      <c r="C128" s="14"/>
    </row>
    <row r="129" spans="2:3" ht="12.5" x14ac:dyDescent="0.25">
      <c r="B129" s="6"/>
      <c r="C129" s="14"/>
    </row>
    <row r="396" spans="2:2" x14ac:dyDescent="0.25">
      <c r="B396" s="78"/>
    </row>
    <row r="397" spans="2:2" hidden="1" x14ac:dyDescent="0.25">
      <c r="B397" s="78"/>
    </row>
    <row r="398" spans="2:2" hidden="1" x14ac:dyDescent="0.25">
      <c r="B398" s="78"/>
    </row>
    <row r="399" spans="2:2" hidden="1" x14ac:dyDescent="0.25">
      <c r="B399" s="88">
        <f ca="1">TODAY()</f>
        <v>44964</v>
      </c>
    </row>
    <row r="400" spans="2:2" hidden="1" x14ac:dyDescent="0.25">
      <c r="B400" s="93">
        <v>45306</v>
      </c>
    </row>
    <row r="401" spans="2:2" ht="12.5" hidden="1" x14ac:dyDescent="0.25">
      <c r="B401" s="94">
        <f ca="1">IF(B399&gt;B400,1,0)</f>
        <v>0</v>
      </c>
    </row>
    <row r="402" spans="2:2" hidden="1" x14ac:dyDescent="0.25">
      <c r="B402" s="78"/>
    </row>
    <row r="403" spans="2:2" hidden="1" x14ac:dyDescent="0.25">
      <c r="B403" s="78"/>
    </row>
    <row r="404" spans="2:2" hidden="1" x14ac:dyDescent="0.25">
      <c r="B404" s="78"/>
    </row>
    <row r="405" spans="2:2" hidden="1" x14ac:dyDescent="0.25">
      <c r="B405" s="78"/>
    </row>
    <row r="406" spans="2:2" hidden="1" x14ac:dyDescent="0.25"/>
    <row r="407" spans="2:2" hidden="1" x14ac:dyDescent="0.25"/>
  </sheetData>
  <sheetProtection algorithmName="SHA-512" hashValue="YDC4iFjdCN/ONR5abDi6y/x4577VR1R+UzuwBxbYdZCfvIDq24RhpUVdEGZQ4gni9KwY1aQ5GQuTLez1ULzfsA==" saltValue="2mpJGaU+fevnopaahYgOhA==" spinCount="100000" sheet="1" objects="1" scenarios="1" formatCells="0" formatColumns="0" formatRows="0"/>
  <mergeCells count="10">
    <mergeCell ref="B28:C28"/>
    <mergeCell ref="B11:C11"/>
    <mergeCell ref="E1:F3"/>
    <mergeCell ref="B18:D18"/>
    <mergeCell ref="B13:C13"/>
    <mergeCell ref="B17:C17"/>
    <mergeCell ref="B8:C8"/>
    <mergeCell ref="B12:C12"/>
    <mergeCell ref="E26:E32"/>
    <mergeCell ref="B14:C14"/>
  </mergeCells>
  <conditionalFormatting sqref="C45">
    <cfRule type="cellIs" dxfId="5" priority="5" operator="equal">
      <formula>0</formula>
    </cfRule>
    <cfRule type="cellIs" dxfId="4" priority="6" operator="equal">
      <formula>0</formula>
    </cfRule>
  </conditionalFormatting>
  <conditionalFormatting sqref="C51">
    <cfRule type="cellIs" dxfId="3" priority="3" operator="equal">
      <formula>0</formula>
    </cfRule>
    <cfRule type="cellIs" dxfId="2" priority="4" operator="equal">
      <formula>0</formula>
    </cfRule>
  </conditionalFormatting>
  <conditionalFormatting sqref="B18:D18">
    <cfRule type="containsText" dxfId="1" priority="1" operator="containsText" text="Seleccione de la lista la tarifa a aplicar &gt;&gt;&gt;&gt;&gt;&gt;">
      <formula>NOT(ISERROR(SEARCH("Seleccione de la lista la tarifa a aplicar &gt;&gt;&gt;&gt;&gt;&gt;",B18)))</formula>
    </cfRule>
    <cfRule type="containsText" dxfId="0" priority="2" operator="containsText" text="Seleccione de la lista la tarifa a aplicar &gt;&gt;&gt;&gt;&gt;&gt;">
      <formula>NOT(ISERROR(SEARCH("Seleccione de la lista la tarifa a aplicar &gt;&gt;&gt;&gt;&gt;&gt;",B18)))</formula>
    </cfRule>
  </conditionalFormatting>
  <dataValidations xWindow="706" yWindow="618" count="14">
    <dataValidation type="list" allowBlank="1" showInputMessage="1" showErrorMessage="1" prompt="Seleccione de la lista el tipo de sanción._x000a_" sqref="B19" xr:uid="{6DB514A0-4129-42C0-BFB6-C7EE4DAD641B}">
      <formula1>$B$58:$B$60</formula1>
    </dataValidation>
    <dataValidation allowBlank="1" showInputMessage="1" showErrorMessage="1" prompt="% de la reducción" sqref="C26:C27 C25 C37" xr:uid="{96591EE5-4292-4376-97EA-D8023784D609}"/>
    <dataValidation type="list" allowBlank="1" showInputMessage="1" showErrorMessage="1" prompt="Digite o seleccione de la lista  SI ó NO" sqref="D37 D25:D27" xr:uid="{626941BC-5448-4F6A-A68C-EB0992FBEEA1}">
      <formula1>$B$77:$B$78</formula1>
    </dataValidation>
    <dataValidation allowBlank="1" showInputMessage="1" showErrorMessage="1" prompt="El artículo permite una reducción del 50% o del 75% si se cumplen unos requisitos.  consulte el art. 640 del ET" sqref="B42 B48" xr:uid="{81B159EC-2E76-422B-B443-05F45ADDF9CA}"/>
    <dataValidation type="list" allowBlank="1" showInputMessage="1" showErrorMessage="1" promptTitle="Seleccione el % de la lista" prompt="OPCIONAL:   Según el artículo 640 del E.T., seleccione de la lista, o digite  50%; 75% según corresponda.  (Revise la normatividad a ver si le aplica esta reducción)" sqref="D42" xr:uid="{89276560-4B17-486E-BF0B-F459D77371EB}">
      <formula1>$B$84:$B$85</formula1>
    </dataValidation>
    <dataValidation allowBlank="1" showInputMessage="1" showErrorMessage="1" prompt="Sanción limitada a la sanción mínima" sqref="D45 D51" xr:uid="{411BB3DD-FB8E-4B51-87E4-12C9707DB4F4}"/>
    <dataValidation allowBlank="1" showInputMessage="1" showErrorMessage="1" prompt="Descargue nuevamente esta herramienta desde la página consultorcontable.com para garantizar que esté actualizada para cada año gravable." sqref="D6:D7" xr:uid="{CA2F9F48-6AF0-4B64-904F-8163926BBE27}"/>
    <dataValidation allowBlank="1" showInputMessage="1" showErrorMessage="1" prompt="Esta información se amarra por defecto de un anexo para detallar la base.  aunque el usuario decide si lo utiliza o digita la base de cálculo directamente. " sqref="B15" xr:uid="{E28E66C8-E13F-4C43-ACB5-F28C4DC42F14}"/>
    <dataValidation allowBlank="1" showInputMessage="1" showErrorMessage="1" prompt="De clic en el botón anexo, en el podrá  detallar por cada formato la información. _x000a__x000a_Cuando el total o parte de la información no tuviese cuantía, utilice la fila siguiente para ese cálculo adicional. (Numeral d) literal 1 art, 80 Ley 2277 de 2022)" sqref="D12" xr:uid="{95EFC725-4F7C-46C8-97E5-04F26F3FD5B2}"/>
    <dataValidation allowBlank="1" showInputMessage="1" showErrorMessage="1" prompt="Dé clic en el botón anexo" sqref="D14:D15" xr:uid="{091DF8EC-EE5C-46C8-B23A-07031CFB747B}"/>
    <dataValidation allowBlank="1" showInputMessage="1" showErrorMessage="1" prompt="Esta información se amarra por defecto de un anexo para detallar la base. " sqref="B12:C12 B14:C14" xr:uid="{5F267C6E-F699-4298-95C8-0D41C3AA4FE7}"/>
    <dataValidation type="list" allowBlank="1" showInputMessage="1" showErrorMessage="1" prompt="Seleccione de la lista el tipo de sanción._x000a_" sqref="B18:D18" xr:uid="{B0D44669-A635-488D-A07C-E0E9FD70EC66}">
      <formula1>$B$58:$B$61</formula1>
    </dataValidation>
    <dataValidation allowBlank="1" showInputMessage="1" showErrorMessage="1" prompt="La sanción se limita a 7.500 UVT" sqref="D22" xr:uid="{D14B1827-FF98-493A-9D12-6EC13C3358DA}"/>
    <dataValidation allowBlank="1" showInputMessage="1" showErrorMessage="1" prompt="Se deja por defecto en reducción al 50%, Pero si usted considera que el parágrafo transitorio del art. 80 lo que hace es reduccir la sanción ya reducida del paragrafo 1 al 5% , digite 5% en esta celda. De lo contrario deje en el 50% " sqref="D40" xr:uid="{5601C197-5FF1-451E-BDD1-C65B1B5D7B7F}"/>
  </dataValidations>
  <pageMargins left="0.70866141732283472" right="0.70866141732283472" top="0.74803149606299213" bottom="0.74803149606299213" header="0.31496062992125984" footer="0.31496062992125984"/>
  <pageSetup scale="80" orientation="landscape" r:id="rId1"/>
  <headerFooter>
    <oddFooter>&amp;LSanción por envio de información Art. 651 ET&amp;Cwww.consultorcontable.com&amp;R&amp;D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63820-23D8-4FD8-9EC1-85353498C259}">
  <dimension ref="B1:E599"/>
  <sheetViews>
    <sheetView zoomScale="93" zoomScaleNormal="93" workbookViewId="0">
      <pane ySplit="9" topLeftCell="A10" activePane="bottomLeft" state="frozen"/>
      <selection pane="bottomLeft" activeCell="E10" sqref="E10"/>
    </sheetView>
  </sheetViews>
  <sheetFormatPr baseColWidth="10" defaultColWidth="11.44140625" defaultRowHeight="10" x14ac:dyDescent="0.2"/>
  <cols>
    <col min="1" max="1" width="2" style="1" customWidth="1"/>
    <col min="2" max="2" width="14.44140625" style="1" customWidth="1"/>
    <col min="3" max="3" width="36.44140625" style="1" customWidth="1"/>
    <col min="4" max="4" width="59.77734375" style="1" customWidth="1"/>
    <col min="5" max="5" width="25.88671875" style="1" customWidth="1"/>
    <col min="6" max="16384" width="11.44140625" style="1"/>
  </cols>
  <sheetData>
    <row r="1" spans="2:5" ht="5" customHeight="1" x14ac:dyDescent="0.2"/>
    <row r="4" spans="2:5" ht="3.5" customHeight="1" x14ac:dyDescent="0.2"/>
    <row r="6" spans="2:5" ht="8.5" customHeight="1" x14ac:dyDescent="0.2"/>
    <row r="7" spans="2:5" ht="37.5" customHeight="1" x14ac:dyDescent="0.2">
      <c r="B7" s="125" t="s">
        <v>24</v>
      </c>
      <c r="C7" s="126"/>
      <c r="D7" s="126"/>
      <c r="E7" s="127"/>
    </row>
    <row r="8" spans="2:5" ht="5.5" customHeight="1" x14ac:dyDescent="0.2"/>
    <row r="9" spans="2:5" ht="14" x14ac:dyDescent="0.3">
      <c r="B9" s="56" t="s">
        <v>14</v>
      </c>
      <c r="C9" s="56" t="s">
        <v>28</v>
      </c>
      <c r="D9" s="56" t="s">
        <v>22</v>
      </c>
      <c r="E9" s="56" t="s">
        <v>15</v>
      </c>
    </row>
    <row r="10" spans="2:5" s="4" customFormat="1" ht="14" x14ac:dyDescent="0.3">
      <c r="B10" s="70">
        <v>1001</v>
      </c>
      <c r="C10" s="70" t="s">
        <v>31</v>
      </c>
      <c r="D10" s="70" t="s">
        <v>29</v>
      </c>
      <c r="E10" s="71">
        <v>0</v>
      </c>
    </row>
    <row r="11" spans="2:5" s="4" customFormat="1" ht="14" x14ac:dyDescent="0.3">
      <c r="B11" s="70">
        <v>1003</v>
      </c>
      <c r="C11" s="70" t="s">
        <v>30</v>
      </c>
      <c r="D11" s="70" t="s">
        <v>40</v>
      </c>
      <c r="E11" s="71"/>
    </row>
    <row r="12" spans="2:5" s="4" customFormat="1" ht="14" x14ac:dyDescent="0.3">
      <c r="B12" s="70">
        <v>1004</v>
      </c>
      <c r="C12" s="84" t="s">
        <v>32</v>
      </c>
      <c r="D12" s="70"/>
      <c r="E12" s="71"/>
    </row>
    <row r="13" spans="2:5" s="4" customFormat="1" ht="14" x14ac:dyDescent="0.3">
      <c r="B13" s="70">
        <v>1005</v>
      </c>
      <c r="C13" s="84" t="s">
        <v>33</v>
      </c>
      <c r="D13" s="70"/>
      <c r="E13" s="71"/>
    </row>
    <row r="14" spans="2:5" s="4" customFormat="1" ht="14" x14ac:dyDescent="0.3">
      <c r="B14" s="70">
        <v>1006</v>
      </c>
      <c r="C14" s="84" t="s">
        <v>34</v>
      </c>
      <c r="D14" s="70"/>
      <c r="E14" s="71"/>
    </row>
    <row r="15" spans="2:5" s="4" customFormat="1" ht="14" x14ac:dyDescent="0.3">
      <c r="B15" s="70">
        <v>1007</v>
      </c>
      <c r="C15" s="84" t="s">
        <v>35</v>
      </c>
      <c r="D15" s="70"/>
      <c r="E15" s="71"/>
    </row>
    <row r="16" spans="2:5" s="4" customFormat="1" ht="14" x14ac:dyDescent="0.3">
      <c r="B16" s="70">
        <v>1008</v>
      </c>
      <c r="C16" s="84" t="s">
        <v>36</v>
      </c>
      <c r="D16" s="70"/>
      <c r="E16" s="71"/>
    </row>
    <row r="17" spans="2:5" s="4" customFormat="1" ht="14" x14ac:dyDescent="0.3">
      <c r="B17" s="70">
        <v>1009</v>
      </c>
      <c r="C17" s="84" t="s">
        <v>36</v>
      </c>
      <c r="D17" s="70"/>
      <c r="E17" s="71"/>
    </row>
    <row r="18" spans="2:5" s="4" customFormat="1" ht="14" x14ac:dyDescent="0.3">
      <c r="B18" s="70">
        <v>1011</v>
      </c>
      <c r="C18" s="84" t="s">
        <v>37</v>
      </c>
      <c r="D18" s="70"/>
      <c r="E18" s="71"/>
    </row>
    <row r="19" spans="2:5" s="4" customFormat="1" ht="14" x14ac:dyDescent="0.3">
      <c r="B19" s="70">
        <v>1012</v>
      </c>
      <c r="C19" s="84" t="s">
        <v>37</v>
      </c>
      <c r="D19" s="70"/>
      <c r="E19" s="71"/>
    </row>
    <row r="20" spans="2:5" s="4" customFormat="1" ht="14" x14ac:dyDescent="0.3">
      <c r="B20" s="70">
        <v>2276</v>
      </c>
      <c r="C20" s="84" t="s">
        <v>38</v>
      </c>
      <c r="D20" s="70"/>
      <c r="E20" s="71"/>
    </row>
    <row r="21" spans="2:5" s="4" customFormat="1" ht="14" x14ac:dyDescent="0.3">
      <c r="B21" s="70" t="s">
        <v>27</v>
      </c>
      <c r="C21" s="84" t="s">
        <v>39</v>
      </c>
      <c r="D21" s="70"/>
      <c r="E21" s="71"/>
    </row>
    <row r="22" spans="2:5" s="4" customFormat="1" ht="14" x14ac:dyDescent="0.3">
      <c r="B22" s="70"/>
      <c r="C22" s="70"/>
      <c r="D22" s="70"/>
      <c r="E22" s="71"/>
    </row>
    <row r="23" spans="2:5" s="4" customFormat="1" ht="14" x14ac:dyDescent="0.3">
      <c r="B23" s="70"/>
      <c r="C23" s="70"/>
      <c r="D23" s="70"/>
      <c r="E23" s="71"/>
    </row>
    <row r="24" spans="2:5" s="4" customFormat="1" ht="14" x14ac:dyDescent="0.3">
      <c r="B24" s="70"/>
      <c r="C24" s="70"/>
      <c r="D24" s="70"/>
      <c r="E24" s="71"/>
    </row>
    <row r="25" spans="2:5" s="4" customFormat="1" ht="14" x14ac:dyDescent="0.3">
      <c r="B25" s="73" t="s">
        <v>16</v>
      </c>
      <c r="C25" s="73"/>
      <c r="D25" s="73"/>
      <c r="E25" s="74">
        <f>SUM(E10:E24)</f>
        <v>0</v>
      </c>
    </row>
    <row r="26" spans="2:5" s="4" customFormat="1" ht="14" x14ac:dyDescent="0.3">
      <c r="B26" s="72"/>
      <c r="C26" s="72"/>
      <c r="D26" s="72"/>
      <c r="E26" s="72"/>
    </row>
    <row r="27" spans="2:5" s="4" customFormat="1" ht="15.5" customHeight="1" x14ac:dyDescent="0.3">
      <c r="B27" s="72"/>
      <c r="C27" s="72"/>
      <c r="D27" s="72"/>
      <c r="E27" s="72"/>
    </row>
    <row r="28" spans="2:5" s="4" customFormat="1" ht="106.5" customHeight="1" x14ac:dyDescent="0.2">
      <c r="B28" s="128" t="s">
        <v>26</v>
      </c>
      <c r="C28" s="128"/>
      <c r="D28" s="128"/>
      <c r="E28" s="128"/>
    </row>
    <row r="29" spans="2:5" s="4" customFormat="1" ht="14" x14ac:dyDescent="0.3">
      <c r="B29" s="72"/>
      <c r="C29" s="72"/>
      <c r="D29" s="72"/>
      <c r="E29" s="72"/>
    </row>
    <row r="30" spans="2:5" s="4" customFormat="1" x14ac:dyDescent="0.2"/>
    <row r="31" spans="2:5" s="4" customFormat="1" x14ac:dyDescent="0.2"/>
    <row r="32" spans="2:5" s="4" customFormat="1" x14ac:dyDescent="0.2"/>
    <row r="33" s="4" customFormat="1" x14ac:dyDescent="0.2"/>
    <row r="34" s="4" customFormat="1" x14ac:dyDescent="0.2"/>
    <row r="35" s="4" customFormat="1" x14ac:dyDescent="0.2"/>
    <row r="36" s="4" customFormat="1" x14ac:dyDescent="0.2"/>
    <row r="37" s="4" customFormat="1" x14ac:dyDescent="0.2"/>
    <row r="38" s="4" customFormat="1" x14ac:dyDescent="0.2"/>
    <row r="39" s="4" customFormat="1" x14ac:dyDescent="0.2"/>
    <row r="40" s="4" customFormat="1" x14ac:dyDescent="0.2"/>
    <row r="41" s="4" customFormat="1" x14ac:dyDescent="0.2"/>
    <row r="42" s="4" customFormat="1" x14ac:dyDescent="0.2"/>
    <row r="43" s="4" customFormat="1" x14ac:dyDescent="0.2"/>
    <row r="44" s="4" customFormat="1" x14ac:dyDescent="0.2"/>
    <row r="45" s="4" customFormat="1" x14ac:dyDescent="0.2"/>
    <row r="46" s="4" customFormat="1" x14ac:dyDescent="0.2"/>
    <row r="47" s="4" customFormat="1" x14ac:dyDescent="0.2"/>
    <row r="48" s="4" customFormat="1" x14ac:dyDescent="0.2"/>
    <row r="49" s="4" customFormat="1" x14ac:dyDescent="0.2"/>
    <row r="50" s="4" customFormat="1" x14ac:dyDescent="0.2"/>
    <row r="51" s="4" customFormat="1" x14ac:dyDescent="0.2"/>
    <row r="52" s="4" customFormat="1" x14ac:dyDescent="0.2"/>
    <row r="53" s="4" customFormat="1" x14ac:dyDescent="0.2"/>
    <row r="54" s="4" customFormat="1" x14ac:dyDescent="0.2"/>
    <row r="55" s="4" customFormat="1" x14ac:dyDescent="0.2"/>
    <row r="56" s="4" customFormat="1" x14ac:dyDescent="0.2"/>
    <row r="57" s="4" customFormat="1" x14ac:dyDescent="0.2"/>
    <row r="58" s="4" customFormat="1" x14ac:dyDescent="0.2"/>
    <row r="59" s="4" customFormat="1" x14ac:dyDescent="0.2"/>
    <row r="60" s="4" customFormat="1" x14ac:dyDescent="0.2"/>
    <row r="61" s="4" customFormat="1" x14ac:dyDescent="0.2"/>
    <row r="62" s="4" customFormat="1" x14ac:dyDescent="0.2"/>
    <row r="63" s="4" customFormat="1" x14ac:dyDescent="0.2"/>
    <row r="64" s="4" customFormat="1" x14ac:dyDescent="0.2"/>
    <row r="65" s="4" customFormat="1" x14ac:dyDescent="0.2"/>
    <row r="66" s="4" customFormat="1" x14ac:dyDescent="0.2"/>
    <row r="67" s="4" customFormat="1" x14ac:dyDescent="0.2"/>
    <row r="68" s="4" customFormat="1" x14ac:dyDescent="0.2"/>
    <row r="69" s="4" customFormat="1" x14ac:dyDescent="0.2"/>
    <row r="70" s="4" customFormat="1" x14ac:dyDescent="0.2"/>
    <row r="71" s="4" customFormat="1" x14ac:dyDescent="0.2"/>
    <row r="72" s="4" customFormat="1" x14ac:dyDescent="0.2"/>
    <row r="73" s="4" customFormat="1" x14ac:dyDescent="0.2"/>
    <row r="74" s="4" customFormat="1" x14ac:dyDescent="0.2"/>
    <row r="75" s="4" customFormat="1" x14ac:dyDescent="0.2"/>
    <row r="76" s="4" customFormat="1" x14ac:dyDescent="0.2"/>
    <row r="77" s="4" customFormat="1" x14ac:dyDescent="0.2"/>
    <row r="78" s="4" customFormat="1" x14ac:dyDescent="0.2"/>
    <row r="79" s="4" customFormat="1" x14ac:dyDescent="0.2"/>
    <row r="80" s="4" customFormat="1" x14ac:dyDescent="0.2"/>
    <row r="81" s="4" customFormat="1" x14ac:dyDescent="0.2"/>
    <row r="82" s="4" customFormat="1" x14ac:dyDescent="0.2"/>
    <row r="83" s="4" customFormat="1" x14ac:dyDescent="0.2"/>
    <row r="84" s="4" customFormat="1" x14ac:dyDescent="0.2"/>
    <row r="85" s="4" customFormat="1" x14ac:dyDescent="0.2"/>
    <row r="86" s="4" customFormat="1" x14ac:dyDescent="0.2"/>
    <row r="87" s="4" customFormat="1" x14ac:dyDescent="0.2"/>
    <row r="88" s="4" customFormat="1" x14ac:dyDescent="0.2"/>
    <row r="89" s="4" customFormat="1" x14ac:dyDescent="0.2"/>
    <row r="90" s="4" customFormat="1" x14ac:dyDescent="0.2"/>
    <row r="91" s="4" customFormat="1" x14ac:dyDescent="0.2"/>
    <row r="92" s="4" customFormat="1" x14ac:dyDescent="0.2"/>
    <row r="93" s="4" customFormat="1" x14ac:dyDescent="0.2"/>
    <row r="94" s="4" customFormat="1" x14ac:dyDescent="0.2"/>
    <row r="95" s="4" customFormat="1" x14ac:dyDescent="0.2"/>
    <row r="96" s="4" customFormat="1" x14ac:dyDescent="0.2"/>
    <row r="97" s="4" customFormat="1" x14ac:dyDescent="0.2"/>
    <row r="98" s="4" customFormat="1" x14ac:dyDescent="0.2"/>
    <row r="99" s="4" customFormat="1" x14ac:dyDescent="0.2"/>
    <row r="100" s="4" customFormat="1" x14ac:dyDescent="0.2"/>
    <row r="101" s="4" customFormat="1" x14ac:dyDescent="0.2"/>
    <row r="102" s="4" customFormat="1" x14ac:dyDescent="0.2"/>
    <row r="103" s="4" customFormat="1" x14ac:dyDescent="0.2"/>
    <row r="104" s="4" customFormat="1" x14ac:dyDescent="0.2"/>
    <row r="105" s="4" customFormat="1" x14ac:dyDescent="0.2"/>
    <row r="106" s="4" customFormat="1" x14ac:dyDescent="0.2"/>
    <row r="107" s="4" customFormat="1" x14ac:dyDescent="0.2"/>
    <row r="108" s="4" customFormat="1" x14ac:dyDescent="0.2"/>
    <row r="109" s="4" customFormat="1" x14ac:dyDescent="0.2"/>
    <row r="110" s="4" customFormat="1" x14ac:dyDescent="0.2"/>
    <row r="111" s="4" customFormat="1" x14ac:dyDescent="0.2"/>
    <row r="112" s="4" customFormat="1" x14ac:dyDescent="0.2"/>
    <row r="113" s="4" customFormat="1" x14ac:dyDescent="0.2"/>
    <row r="114" s="4" customFormat="1" x14ac:dyDescent="0.2"/>
    <row r="115" s="4" customFormat="1" x14ac:dyDescent="0.2"/>
    <row r="116" s="4" customFormat="1" x14ac:dyDescent="0.2"/>
    <row r="117" s="4" customFormat="1" x14ac:dyDescent="0.2"/>
    <row r="118" s="4" customFormat="1" x14ac:dyDescent="0.2"/>
    <row r="119" s="4" customFormat="1" x14ac:dyDescent="0.2"/>
    <row r="120" s="4" customFormat="1" x14ac:dyDescent="0.2"/>
    <row r="121" s="4" customFormat="1" x14ac:dyDescent="0.2"/>
    <row r="122" s="4" customFormat="1" x14ac:dyDescent="0.2"/>
    <row r="123" s="4" customFormat="1" x14ac:dyDescent="0.2"/>
    <row r="124" s="4" customFormat="1" x14ac:dyDescent="0.2"/>
    <row r="125" s="4" customFormat="1" x14ac:dyDescent="0.2"/>
    <row r="126" s="4" customFormat="1" x14ac:dyDescent="0.2"/>
    <row r="127" s="4" customFormat="1" x14ac:dyDescent="0.2"/>
    <row r="128" s="4" customFormat="1" x14ac:dyDescent="0.2"/>
    <row r="129" s="4" customFormat="1" x14ac:dyDescent="0.2"/>
    <row r="130" s="4" customFormat="1" x14ac:dyDescent="0.2"/>
    <row r="131" s="4" customFormat="1" x14ac:dyDescent="0.2"/>
    <row r="132" s="4" customFormat="1" x14ac:dyDescent="0.2"/>
    <row r="133" s="4" customFormat="1" x14ac:dyDescent="0.2"/>
    <row r="134" s="4" customFormat="1" x14ac:dyDescent="0.2"/>
    <row r="135" s="4" customFormat="1" x14ac:dyDescent="0.2"/>
    <row r="136" s="4" customFormat="1" x14ac:dyDescent="0.2"/>
    <row r="137" s="4" customFormat="1" x14ac:dyDescent="0.2"/>
    <row r="138" s="4" customFormat="1" x14ac:dyDescent="0.2"/>
    <row r="139" s="4" customFormat="1" x14ac:dyDescent="0.2"/>
    <row r="140" s="4" customFormat="1" x14ac:dyDescent="0.2"/>
    <row r="141" s="4" customFormat="1" x14ac:dyDescent="0.2"/>
    <row r="142" s="4" customFormat="1" x14ac:dyDescent="0.2"/>
    <row r="143" s="4" customFormat="1" x14ac:dyDescent="0.2"/>
    <row r="144" s="4" customFormat="1" x14ac:dyDescent="0.2"/>
    <row r="145" s="4" customFormat="1" x14ac:dyDescent="0.2"/>
    <row r="146" s="4" customFormat="1" x14ac:dyDescent="0.2"/>
    <row r="147" s="4" customFormat="1" x14ac:dyDescent="0.2"/>
    <row r="148" s="4" customFormat="1" x14ac:dyDescent="0.2"/>
    <row r="149" s="4" customFormat="1" x14ac:dyDescent="0.2"/>
    <row r="150" s="4" customFormat="1" x14ac:dyDescent="0.2"/>
    <row r="151" s="4" customFormat="1" x14ac:dyDescent="0.2"/>
    <row r="152" s="4" customFormat="1" x14ac:dyDescent="0.2"/>
    <row r="153" s="4" customFormat="1" x14ac:dyDescent="0.2"/>
    <row r="154" s="4" customFormat="1" x14ac:dyDescent="0.2"/>
    <row r="155" s="4" customFormat="1" x14ac:dyDescent="0.2"/>
    <row r="156" s="4" customFormat="1" x14ac:dyDescent="0.2"/>
    <row r="157" s="4" customFormat="1" x14ac:dyDescent="0.2"/>
    <row r="158" s="4" customFormat="1" x14ac:dyDescent="0.2"/>
    <row r="159" s="4" customFormat="1" x14ac:dyDescent="0.2"/>
    <row r="160" s="4" customFormat="1" x14ac:dyDescent="0.2"/>
    <row r="161" s="4" customFormat="1" x14ac:dyDescent="0.2"/>
    <row r="162" s="4" customFormat="1" x14ac:dyDescent="0.2"/>
    <row r="163" s="4" customFormat="1" x14ac:dyDescent="0.2"/>
    <row r="164" s="4" customFormat="1" x14ac:dyDescent="0.2"/>
    <row r="165" s="4" customFormat="1" x14ac:dyDescent="0.2"/>
    <row r="166" s="4" customFormat="1" x14ac:dyDescent="0.2"/>
    <row r="167" s="4" customFormat="1" x14ac:dyDescent="0.2"/>
    <row r="168" s="4" customFormat="1" x14ac:dyDescent="0.2"/>
    <row r="169" s="4" customFormat="1" x14ac:dyDescent="0.2"/>
    <row r="170" s="4" customFormat="1" x14ac:dyDescent="0.2"/>
    <row r="171" s="4" customFormat="1" x14ac:dyDescent="0.2"/>
    <row r="172" s="4" customFormat="1" x14ac:dyDescent="0.2"/>
    <row r="173" s="4" customFormat="1" x14ac:dyDescent="0.2"/>
    <row r="174" s="4" customFormat="1" x14ac:dyDescent="0.2"/>
    <row r="175" s="4" customFormat="1" x14ac:dyDescent="0.2"/>
    <row r="176" s="4" customFormat="1" x14ac:dyDescent="0.2"/>
    <row r="177" s="4" customFormat="1" x14ac:dyDescent="0.2"/>
    <row r="178" s="4" customFormat="1" x14ac:dyDescent="0.2"/>
    <row r="179" s="4" customFormat="1" x14ac:dyDescent="0.2"/>
    <row r="180" s="4" customFormat="1" x14ac:dyDescent="0.2"/>
    <row r="181" s="4" customFormat="1" x14ac:dyDescent="0.2"/>
    <row r="182" s="4" customFormat="1" x14ac:dyDescent="0.2"/>
    <row r="183" s="4" customFormat="1" x14ac:dyDescent="0.2"/>
    <row r="184" s="4" customFormat="1" x14ac:dyDescent="0.2"/>
    <row r="185" s="4" customFormat="1" x14ac:dyDescent="0.2"/>
    <row r="186" s="4" customFormat="1" x14ac:dyDescent="0.2"/>
    <row r="187" s="4" customFormat="1" x14ac:dyDescent="0.2"/>
    <row r="188" s="4" customFormat="1" x14ac:dyDescent="0.2"/>
    <row r="189" s="4" customFormat="1" x14ac:dyDescent="0.2"/>
    <row r="190" s="4" customFormat="1" x14ac:dyDescent="0.2"/>
    <row r="191" s="4" customFormat="1" x14ac:dyDescent="0.2"/>
    <row r="192" s="4" customFormat="1" x14ac:dyDescent="0.2"/>
    <row r="193" s="4" customFormat="1" x14ac:dyDescent="0.2"/>
    <row r="194" s="4" customFormat="1" x14ac:dyDescent="0.2"/>
    <row r="195" s="4" customFormat="1" x14ac:dyDescent="0.2"/>
    <row r="196" s="4" customFormat="1" x14ac:dyDescent="0.2"/>
    <row r="197" s="4" customFormat="1" x14ac:dyDescent="0.2"/>
    <row r="198" s="4" customFormat="1" x14ac:dyDescent="0.2"/>
    <row r="199" s="4" customFormat="1" x14ac:dyDescent="0.2"/>
    <row r="200" s="4" customFormat="1" x14ac:dyDescent="0.2"/>
    <row r="201" s="4" customFormat="1" x14ac:dyDescent="0.2"/>
    <row r="202" s="4" customFormat="1" x14ac:dyDescent="0.2"/>
    <row r="203" s="4" customFormat="1" x14ac:dyDescent="0.2"/>
    <row r="204" s="4" customFormat="1" x14ac:dyDescent="0.2"/>
    <row r="205" s="4" customFormat="1" x14ac:dyDescent="0.2"/>
    <row r="206" s="4" customFormat="1" x14ac:dyDescent="0.2"/>
    <row r="207" s="4" customFormat="1" x14ac:dyDescent="0.2"/>
    <row r="208" s="4" customFormat="1" x14ac:dyDescent="0.2"/>
    <row r="209" s="4" customFormat="1" x14ac:dyDescent="0.2"/>
    <row r="210" s="4" customFormat="1" x14ac:dyDescent="0.2"/>
    <row r="211" s="4" customFormat="1" x14ac:dyDescent="0.2"/>
    <row r="212" s="4" customFormat="1" x14ac:dyDescent="0.2"/>
    <row r="213" s="4" customFormat="1" x14ac:dyDescent="0.2"/>
    <row r="214" s="4" customFormat="1" x14ac:dyDescent="0.2"/>
    <row r="215" s="4" customFormat="1" x14ac:dyDescent="0.2"/>
    <row r="216" s="4" customFormat="1" x14ac:dyDescent="0.2"/>
    <row r="217" s="4" customFormat="1" x14ac:dyDescent="0.2"/>
    <row r="218" s="4" customFormat="1" x14ac:dyDescent="0.2"/>
    <row r="219" s="4" customFormat="1" x14ac:dyDescent="0.2"/>
    <row r="220" s="4" customFormat="1" x14ac:dyDescent="0.2"/>
    <row r="221" s="4" customFormat="1" x14ac:dyDescent="0.2"/>
    <row r="222" s="4" customFormat="1" x14ac:dyDescent="0.2"/>
    <row r="223" s="4" customFormat="1" x14ac:dyDescent="0.2"/>
    <row r="224" s="4" customFormat="1" x14ac:dyDescent="0.2"/>
    <row r="225" s="4" customFormat="1" x14ac:dyDescent="0.2"/>
    <row r="226" s="4" customFormat="1" x14ac:dyDescent="0.2"/>
    <row r="227" s="4" customFormat="1" x14ac:dyDescent="0.2"/>
    <row r="228" s="4" customFormat="1" x14ac:dyDescent="0.2"/>
    <row r="229" s="4" customFormat="1" x14ac:dyDescent="0.2"/>
    <row r="230" s="4" customFormat="1" x14ac:dyDescent="0.2"/>
    <row r="231" s="4" customFormat="1" x14ac:dyDescent="0.2"/>
    <row r="232" s="4" customFormat="1" x14ac:dyDescent="0.2"/>
    <row r="233" s="4" customFormat="1" x14ac:dyDescent="0.2"/>
    <row r="234" s="4" customFormat="1" x14ac:dyDescent="0.2"/>
    <row r="235" s="4" customFormat="1" x14ac:dyDescent="0.2"/>
    <row r="236" s="4" customFormat="1" x14ac:dyDescent="0.2"/>
    <row r="237" s="4" customFormat="1" x14ac:dyDescent="0.2"/>
    <row r="238" s="4" customFormat="1" x14ac:dyDescent="0.2"/>
    <row r="239" s="4" customFormat="1" x14ac:dyDescent="0.2"/>
    <row r="240" s="4" customFormat="1" x14ac:dyDescent="0.2"/>
    <row r="241" s="4" customFormat="1" x14ac:dyDescent="0.2"/>
    <row r="242" s="4" customFormat="1" x14ac:dyDescent="0.2"/>
    <row r="243" s="4" customFormat="1" x14ac:dyDescent="0.2"/>
    <row r="244" s="4" customFormat="1" x14ac:dyDescent="0.2"/>
    <row r="245" s="4" customFormat="1" x14ac:dyDescent="0.2"/>
    <row r="246" s="4" customFormat="1" x14ac:dyDescent="0.2"/>
    <row r="247" s="4" customFormat="1" x14ac:dyDescent="0.2"/>
    <row r="248" s="4" customFormat="1" x14ac:dyDescent="0.2"/>
    <row r="249" s="4" customFormat="1" x14ac:dyDescent="0.2"/>
    <row r="250" s="4" customFormat="1" x14ac:dyDescent="0.2"/>
    <row r="251" s="4" customFormat="1" x14ac:dyDescent="0.2"/>
    <row r="252" s="4" customFormat="1" x14ac:dyDescent="0.2"/>
    <row r="253" s="4" customFormat="1" x14ac:dyDescent="0.2"/>
    <row r="254" s="4" customFormat="1" x14ac:dyDescent="0.2"/>
    <row r="255" s="4" customFormat="1" x14ac:dyDescent="0.2"/>
    <row r="256" s="4" customFormat="1" x14ac:dyDescent="0.2"/>
    <row r="257" s="4" customFormat="1" x14ac:dyDescent="0.2"/>
    <row r="258" s="4" customFormat="1" x14ac:dyDescent="0.2"/>
    <row r="259" s="4" customFormat="1" x14ac:dyDescent="0.2"/>
    <row r="260" s="4" customFormat="1" x14ac:dyDescent="0.2"/>
    <row r="261" s="4" customFormat="1" x14ac:dyDescent="0.2"/>
    <row r="262" s="4" customFormat="1" x14ac:dyDescent="0.2"/>
    <row r="263" s="4" customFormat="1" x14ac:dyDescent="0.2"/>
    <row r="264" s="4" customFormat="1" x14ac:dyDescent="0.2"/>
    <row r="265" s="4" customFormat="1" x14ac:dyDescent="0.2"/>
    <row r="266" s="4" customFormat="1" x14ac:dyDescent="0.2"/>
    <row r="267" s="4" customFormat="1" x14ac:dyDescent="0.2"/>
    <row r="268" s="4" customFormat="1" x14ac:dyDescent="0.2"/>
    <row r="269" s="4" customFormat="1" x14ac:dyDescent="0.2"/>
    <row r="270" s="4" customFormat="1" x14ac:dyDescent="0.2"/>
    <row r="271" s="4" customFormat="1" x14ac:dyDescent="0.2"/>
    <row r="272" s="4" customFormat="1" x14ac:dyDescent="0.2"/>
    <row r="273" s="4" customFormat="1" x14ac:dyDescent="0.2"/>
    <row r="274" s="4" customFormat="1" x14ac:dyDescent="0.2"/>
    <row r="275" s="4" customFormat="1" x14ac:dyDescent="0.2"/>
    <row r="276" s="4" customFormat="1" x14ac:dyDescent="0.2"/>
    <row r="277" s="4" customFormat="1" x14ac:dyDescent="0.2"/>
    <row r="278" s="4" customFormat="1" x14ac:dyDescent="0.2"/>
    <row r="279" s="4" customFormat="1" x14ac:dyDescent="0.2"/>
    <row r="280" s="4" customFormat="1" x14ac:dyDescent="0.2"/>
    <row r="281" s="4" customFormat="1" x14ac:dyDescent="0.2"/>
    <row r="282" s="4" customFormat="1" x14ac:dyDescent="0.2"/>
    <row r="283" s="4" customFormat="1" x14ac:dyDescent="0.2"/>
    <row r="284" s="4" customFormat="1" x14ac:dyDescent="0.2"/>
    <row r="285" s="4" customFormat="1" x14ac:dyDescent="0.2"/>
    <row r="286" s="4" customFormat="1" x14ac:dyDescent="0.2"/>
    <row r="287" s="4" customFormat="1" x14ac:dyDescent="0.2"/>
    <row r="288" s="4" customFormat="1" x14ac:dyDescent="0.2"/>
    <row r="289" s="4" customFormat="1" x14ac:dyDescent="0.2"/>
    <row r="290" s="4" customFormat="1" x14ac:dyDescent="0.2"/>
    <row r="291" s="4" customFormat="1" x14ac:dyDescent="0.2"/>
    <row r="292" s="4" customFormat="1" x14ac:dyDescent="0.2"/>
    <row r="293" s="4" customFormat="1" x14ac:dyDescent="0.2"/>
    <row r="294" s="4" customFormat="1" x14ac:dyDescent="0.2"/>
    <row r="295" s="4" customFormat="1" x14ac:dyDescent="0.2"/>
    <row r="296" s="4" customFormat="1" x14ac:dyDescent="0.2"/>
    <row r="297" s="4" customFormat="1" x14ac:dyDescent="0.2"/>
    <row r="298" s="4" customFormat="1" x14ac:dyDescent="0.2"/>
    <row r="299" s="4" customFormat="1" x14ac:dyDescent="0.2"/>
    <row r="300" s="4" customFormat="1" x14ac:dyDescent="0.2"/>
    <row r="301" s="4" customFormat="1" x14ac:dyDescent="0.2"/>
    <row r="302" s="4" customFormat="1" x14ac:dyDescent="0.2"/>
    <row r="303" s="4" customFormat="1" x14ac:dyDescent="0.2"/>
    <row r="304" s="4" customFormat="1" x14ac:dyDescent="0.2"/>
    <row r="305" s="4" customFormat="1" x14ac:dyDescent="0.2"/>
    <row r="306" s="4" customFormat="1" x14ac:dyDescent="0.2"/>
    <row r="307" s="4" customFormat="1" x14ac:dyDescent="0.2"/>
    <row r="308" s="4" customFormat="1" x14ac:dyDescent="0.2"/>
    <row r="309" s="4" customFormat="1" x14ac:dyDescent="0.2"/>
    <row r="310" s="4" customFormat="1" x14ac:dyDescent="0.2"/>
    <row r="311" s="4" customFormat="1" x14ac:dyDescent="0.2"/>
    <row r="312" s="4" customFormat="1" x14ac:dyDescent="0.2"/>
    <row r="313" s="4" customFormat="1" x14ac:dyDescent="0.2"/>
    <row r="314" s="4" customFormat="1" x14ac:dyDescent="0.2"/>
    <row r="315" s="4" customFormat="1" x14ac:dyDescent="0.2"/>
    <row r="316" s="4" customFormat="1" x14ac:dyDescent="0.2"/>
    <row r="317" s="4" customFormat="1" x14ac:dyDescent="0.2"/>
    <row r="318" s="4" customFormat="1" x14ac:dyDescent="0.2"/>
    <row r="319" s="4" customFormat="1" x14ac:dyDescent="0.2"/>
    <row r="320" s="4" customFormat="1" x14ac:dyDescent="0.2"/>
    <row r="321" s="4" customFormat="1" x14ac:dyDescent="0.2"/>
    <row r="322" s="4" customFormat="1" x14ac:dyDescent="0.2"/>
    <row r="323" s="4" customFormat="1" x14ac:dyDescent="0.2"/>
    <row r="324" s="4" customFormat="1" x14ac:dyDescent="0.2"/>
    <row r="325" s="4" customFormat="1" x14ac:dyDescent="0.2"/>
    <row r="326" s="4" customFormat="1" x14ac:dyDescent="0.2"/>
    <row r="327" s="4" customFormat="1" x14ac:dyDescent="0.2"/>
    <row r="328" s="4" customFormat="1" x14ac:dyDescent="0.2"/>
    <row r="329" s="4" customFormat="1" x14ac:dyDescent="0.2"/>
    <row r="330" s="4" customFormat="1" x14ac:dyDescent="0.2"/>
    <row r="331" s="4" customFormat="1" x14ac:dyDescent="0.2"/>
    <row r="332" s="4" customFormat="1" x14ac:dyDescent="0.2"/>
    <row r="333" s="4" customFormat="1" x14ac:dyDescent="0.2"/>
    <row r="334" s="4" customFormat="1" x14ac:dyDescent="0.2"/>
    <row r="335" s="4" customFormat="1" x14ac:dyDescent="0.2"/>
    <row r="336" s="4" customFormat="1" x14ac:dyDescent="0.2"/>
    <row r="337" s="4" customFormat="1" x14ac:dyDescent="0.2"/>
    <row r="338" s="4" customFormat="1" x14ac:dyDescent="0.2"/>
    <row r="339" s="4" customFormat="1" x14ac:dyDescent="0.2"/>
    <row r="340" s="4" customFormat="1" x14ac:dyDescent="0.2"/>
    <row r="341" s="4" customFormat="1" x14ac:dyDescent="0.2"/>
    <row r="342" s="4" customFormat="1" x14ac:dyDescent="0.2"/>
    <row r="343" s="4" customFormat="1" x14ac:dyDescent="0.2"/>
    <row r="344" s="4" customFormat="1" x14ac:dyDescent="0.2"/>
    <row r="345" s="4" customFormat="1" x14ac:dyDescent="0.2"/>
    <row r="346" s="4" customFormat="1" x14ac:dyDescent="0.2"/>
    <row r="347" s="4" customFormat="1" x14ac:dyDescent="0.2"/>
    <row r="348" s="4" customFormat="1" x14ac:dyDescent="0.2"/>
    <row r="349" s="4" customFormat="1" x14ac:dyDescent="0.2"/>
    <row r="350" s="4" customFormat="1" x14ac:dyDescent="0.2"/>
    <row r="351" s="4" customFormat="1" x14ac:dyDescent="0.2"/>
    <row r="352" s="4" customFormat="1" x14ac:dyDescent="0.2"/>
    <row r="353" s="4" customFormat="1" x14ac:dyDescent="0.2"/>
    <row r="354" s="4" customFormat="1" x14ac:dyDescent="0.2"/>
    <row r="355" s="4" customFormat="1" x14ac:dyDescent="0.2"/>
    <row r="356" s="4" customFormat="1" x14ac:dyDescent="0.2"/>
    <row r="357" s="4" customFormat="1" x14ac:dyDescent="0.2"/>
    <row r="358" s="4" customFormat="1" x14ac:dyDescent="0.2"/>
    <row r="359" s="4" customFormat="1" x14ac:dyDescent="0.2"/>
    <row r="360" s="4" customFormat="1" x14ac:dyDescent="0.2"/>
    <row r="361" s="4" customFormat="1" x14ac:dyDescent="0.2"/>
    <row r="362" s="4" customFormat="1" x14ac:dyDescent="0.2"/>
    <row r="363" s="4" customFormat="1" x14ac:dyDescent="0.2"/>
    <row r="364" s="4" customFormat="1" x14ac:dyDescent="0.2"/>
    <row r="365" s="4" customFormat="1" x14ac:dyDescent="0.2"/>
    <row r="366" s="4" customFormat="1" x14ac:dyDescent="0.2"/>
    <row r="367" s="4" customFormat="1" x14ac:dyDescent="0.2"/>
    <row r="368" s="4" customFormat="1" x14ac:dyDescent="0.2"/>
    <row r="369" s="4" customFormat="1" x14ac:dyDescent="0.2"/>
    <row r="370" s="4" customFormat="1" x14ac:dyDescent="0.2"/>
    <row r="371" s="4" customFormat="1" x14ac:dyDescent="0.2"/>
    <row r="372" s="4" customFormat="1" x14ac:dyDescent="0.2"/>
    <row r="373" s="4" customFormat="1" x14ac:dyDescent="0.2"/>
    <row r="374" s="4" customFormat="1" x14ac:dyDescent="0.2"/>
    <row r="375" s="4" customFormat="1" x14ac:dyDescent="0.2"/>
    <row r="376" s="4" customFormat="1" x14ac:dyDescent="0.2"/>
    <row r="377" s="4" customFormat="1" x14ac:dyDescent="0.2"/>
    <row r="378" s="4" customFormat="1" x14ac:dyDescent="0.2"/>
    <row r="379" s="4" customFormat="1" x14ac:dyDescent="0.2"/>
    <row r="380" s="4" customFormat="1" x14ac:dyDescent="0.2"/>
    <row r="381" s="4" customFormat="1" x14ac:dyDescent="0.2"/>
    <row r="382" s="4" customFormat="1" x14ac:dyDescent="0.2"/>
    <row r="383" s="4" customFormat="1" x14ac:dyDescent="0.2"/>
    <row r="384" s="4" customFormat="1" x14ac:dyDescent="0.2"/>
    <row r="385" s="4" customFormat="1" x14ac:dyDescent="0.2"/>
    <row r="386" s="4" customFormat="1" x14ac:dyDescent="0.2"/>
    <row r="387" s="4" customFormat="1" x14ac:dyDescent="0.2"/>
    <row r="388" s="4" customFormat="1" x14ac:dyDescent="0.2"/>
    <row r="389" s="4" customFormat="1" x14ac:dyDescent="0.2"/>
    <row r="390" s="4" customFormat="1" x14ac:dyDescent="0.2"/>
    <row r="391" s="4" customFormat="1" x14ac:dyDescent="0.2"/>
    <row r="392" s="4" customFormat="1" x14ac:dyDescent="0.2"/>
    <row r="393" s="4" customFormat="1" x14ac:dyDescent="0.2"/>
    <row r="394" s="4" customFormat="1" x14ac:dyDescent="0.2"/>
    <row r="395" s="4" customFormat="1" x14ac:dyDescent="0.2"/>
    <row r="396" s="4" customFormat="1" x14ac:dyDescent="0.2"/>
    <row r="397" s="4" customFormat="1" x14ac:dyDescent="0.2"/>
    <row r="398" s="4" customFormat="1" x14ac:dyDescent="0.2"/>
    <row r="399" s="4" customFormat="1" x14ac:dyDescent="0.2"/>
    <row r="400" s="4" customFormat="1" x14ac:dyDescent="0.2"/>
    <row r="401" s="4" customFormat="1" x14ac:dyDescent="0.2"/>
    <row r="402" s="4" customFormat="1" x14ac:dyDescent="0.2"/>
    <row r="403" s="4" customFormat="1" x14ac:dyDescent="0.2"/>
    <row r="404" s="4" customFormat="1" x14ac:dyDescent="0.2"/>
    <row r="405" s="4" customFormat="1" x14ac:dyDescent="0.2"/>
    <row r="406" s="4" customFormat="1" x14ac:dyDescent="0.2"/>
    <row r="407" s="4" customFormat="1" x14ac:dyDescent="0.2"/>
    <row r="408" s="4" customFormat="1" x14ac:dyDescent="0.2"/>
    <row r="409" s="4" customFormat="1" x14ac:dyDescent="0.2"/>
    <row r="410" s="4" customFormat="1" x14ac:dyDescent="0.2"/>
    <row r="411" s="4" customFormat="1" x14ac:dyDescent="0.2"/>
    <row r="412" s="4" customFormat="1" x14ac:dyDescent="0.2"/>
    <row r="413" s="4" customFormat="1" x14ac:dyDescent="0.2"/>
    <row r="414" s="4" customFormat="1" x14ac:dyDescent="0.2"/>
    <row r="415" s="4" customFormat="1" x14ac:dyDescent="0.2"/>
    <row r="416" s="4" customFormat="1" x14ac:dyDescent="0.2"/>
    <row r="417" s="4" customFormat="1" x14ac:dyDescent="0.2"/>
    <row r="418" s="4" customFormat="1" x14ac:dyDescent="0.2"/>
    <row r="419" s="4" customFormat="1" x14ac:dyDescent="0.2"/>
    <row r="420" s="4" customFormat="1" x14ac:dyDescent="0.2"/>
    <row r="421" s="4" customFormat="1" x14ac:dyDescent="0.2"/>
    <row r="422" s="4" customFormat="1" x14ac:dyDescent="0.2"/>
    <row r="423" s="4" customFormat="1" x14ac:dyDescent="0.2"/>
    <row r="424" s="4" customFormat="1" x14ac:dyDescent="0.2"/>
    <row r="425" s="4" customFormat="1" x14ac:dyDescent="0.2"/>
    <row r="426" s="4" customFormat="1" x14ac:dyDescent="0.2"/>
    <row r="427" s="4" customFormat="1" x14ac:dyDescent="0.2"/>
    <row r="428" s="4" customFormat="1" x14ac:dyDescent="0.2"/>
    <row r="429" s="4" customFormat="1" x14ac:dyDescent="0.2"/>
    <row r="430" s="4" customFormat="1" x14ac:dyDescent="0.2"/>
    <row r="431" s="4" customFormat="1" x14ac:dyDescent="0.2"/>
    <row r="432" s="4" customFormat="1" x14ac:dyDescent="0.2"/>
    <row r="433" s="4" customFormat="1" x14ac:dyDescent="0.2"/>
    <row r="434" s="4" customFormat="1" x14ac:dyDescent="0.2"/>
    <row r="435" s="4" customFormat="1" x14ac:dyDescent="0.2"/>
    <row r="436" s="4" customFormat="1" x14ac:dyDescent="0.2"/>
    <row r="437" s="4" customFormat="1" x14ac:dyDescent="0.2"/>
    <row r="438" s="4" customFormat="1" x14ac:dyDescent="0.2"/>
    <row r="439" s="4" customFormat="1" x14ac:dyDescent="0.2"/>
    <row r="440" s="4" customFormat="1" x14ac:dyDescent="0.2"/>
    <row r="441" s="4" customFormat="1" x14ac:dyDescent="0.2"/>
    <row r="442" s="4" customFormat="1" x14ac:dyDescent="0.2"/>
    <row r="443" s="4" customFormat="1" x14ac:dyDescent="0.2"/>
    <row r="444" s="4" customFormat="1" x14ac:dyDescent="0.2"/>
    <row r="445" s="4" customFormat="1" x14ac:dyDescent="0.2"/>
    <row r="446" s="4" customFormat="1" x14ac:dyDescent="0.2"/>
    <row r="447" s="4" customFormat="1" x14ac:dyDescent="0.2"/>
    <row r="448" s="4" customFormat="1" x14ac:dyDescent="0.2"/>
    <row r="449" s="4" customFormat="1" x14ac:dyDescent="0.2"/>
    <row r="450" s="4" customFormat="1" x14ac:dyDescent="0.2"/>
    <row r="451" s="4" customFormat="1" x14ac:dyDescent="0.2"/>
    <row r="452" s="4" customFormat="1" x14ac:dyDescent="0.2"/>
    <row r="453" s="4" customFormat="1" x14ac:dyDescent="0.2"/>
    <row r="454" s="4" customFormat="1" x14ac:dyDescent="0.2"/>
    <row r="455" s="4" customFormat="1" x14ac:dyDescent="0.2"/>
    <row r="456" s="4" customFormat="1" x14ac:dyDescent="0.2"/>
    <row r="457" s="4" customFormat="1" x14ac:dyDescent="0.2"/>
    <row r="458" s="4" customFormat="1" x14ac:dyDescent="0.2"/>
    <row r="459" s="4" customFormat="1" x14ac:dyDescent="0.2"/>
    <row r="460" s="4" customFormat="1" x14ac:dyDescent="0.2"/>
    <row r="461" s="4" customFormat="1" x14ac:dyDescent="0.2"/>
    <row r="462" s="4" customFormat="1" x14ac:dyDescent="0.2"/>
    <row r="463" s="4" customFormat="1" x14ac:dyDescent="0.2"/>
    <row r="464" s="4" customFormat="1" x14ac:dyDescent="0.2"/>
    <row r="465" s="4" customFormat="1" x14ac:dyDescent="0.2"/>
    <row r="466" s="4" customFormat="1" x14ac:dyDescent="0.2"/>
    <row r="467" s="4" customFormat="1" x14ac:dyDescent="0.2"/>
    <row r="468" s="4" customFormat="1" x14ac:dyDescent="0.2"/>
    <row r="469" s="4" customFormat="1" x14ac:dyDescent="0.2"/>
    <row r="470" s="4" customFormat="1" x14ac:dyDescent="0.2"/>
    <row r="471" s="4" customFormat="1" x14ac:dyDescent="0.2"/>
    <row r="472" s="4" customFormat="1" x14ac:dyDescent="0.2"/>
    <row r="473" s="4" customFormat="1" x14ac:dyDescent="0.2"/>
    <row r="474" s="4" customFormat="1" x14ac:dyDescent="0.2"/>
    <row r="475" s="4" customFormat="1" x14ac:dyDescent="0.2"/>
    <row r="476" s="4" customFormat="1" x14ac:dyDescent="0.2"/>
    <row r="477" s="4" customFormat="1" x14ac:dyDescent="0.2"/>
    <row r="478" s="4" customFormat="1" x14ac:dyDescent="0.2"/>
    <row r="479" s="4" customFormat="1" x14ac:dyDescent="0.2"/>
    <row r="480" s="4" customFormat="1" x14ac:dyDescent="0.2"/>
    <row r="481" s="4" customFormat="1" x14ac:dyDescent="0.2"/>
    <row r="482" s="4" customFormat="1" x14ac:dyDescent="0.2"/>
    <row r="483" s="4" customFormat="1" x14ac:dyDescent="0.2"/>
    <row r="484" s="4" customFormat="1" x14ac:dyDescent="0.2"/>
    <row r="485" s="4" customFormat="1" x14ac:dyDescent="0.2"/>
    <row r="486" s="4" customFormat="1" x14ac:dyDescent="0.2"/>
    <row r="487" s="4" customFormat="1" x14ac:dyDescent="0.2"/>
    <row r="488" s="4" customFormat="1" x14ac:dyDescent="0.2"/>
    <row r="489" s="4" customFormat="1" x14ac:dyDescent="0.2"/>
    <row r="490" s="4" customFormat="1" x14ac:dyDescent="0.2"/>
    <row r="491" s="4" customFormat="1" x14ac:dyDescent="0.2"/>
    <row r="492" s="4" customFormat="1" x14ac:dyDescent="0.2"/>
    <row r="493" s="4" customFormat="1" x14ac:dyDescent="0.2"/>
    <row r="494" s="4" customFormat="1" x14ac:dyDescent="0.2"/>
    <row r="495" s="4" customFormat="1" x14ac:dyDescent="0.2"/>
    <row r="496" s="4" customFormat="1" x14ac:dyDescent="0.2"/>
    <row r="497" s="4" customFormat="1" x14ac:dyDescent="0.2"/>
    <row r="498" s="4" customFormat="1" x14ac:dyDescent="0.2"/>
    <row r="499" s="4" customFormat="1" x14ac:dyDescent="0.2"/>
    <row r="500" s="4" customFormat="1" x14ac:dyDescent="0.2"/>
    <row r="501" s="4" customFormat="1" x14ac:dyDescent="0.2"/>
    <row r="502" s="4" customFormat="1" x14ac:dyDescent="0.2"/>
    <row r="503" s="4" customFormat="1" x14ac:dyDescent="0.2"/>
    <row r="504" s="4" customFormat="1" x14ac:dyDescent="0.2"/>
    <row r="505" s="4" customFormat="1" x14ac:dyDescent="0.2"/>
    <row r="506" s="4" customFormat="1" x14ac:dyDescent="0.2"/>
    <row r="507" s="4" customFormat="1" x14ac:dyDescent="0.2"/>
    <row r="508" s="4" customFormat="1" x14ac:dyDescent="0.2"/>
    <row r="509" s="4" customFormat="1" x14ac:dyDescent="0.2"/>
    <row r="510" s="4" customFormat="1" x14ac:dyDescent="0.2"/>
    <row r="511" s="4" customFormat="1" x14ac:dyDescent="0.2"/>
    <row r="512" s="4" customFormat="1" x14ac:dyDescent="0.2"/>
    <row r="513" s="4" customFormat="1" x14ac:dyDescent="0.2"/>
    <row r="514" s="4" customFormat="1" x14ac:dyDescent="0.2"/>
    <row r="515" s="4" customFormat="1" x14ac:dyDescent="0.2"/>
    <row r="516" s="4" customFormat="1" x14ac:dyDescent="0.2"/>
    <row r="517" s="4" customFormat="1" x14ac:dyDescent="0.2"/>
    <row r="518" s="4" customFormat="1" x14ac:dyDescent="0.2"/>
    <row r="519" s="4" customFormat="1" x14ac:dyDescent="0.2"/>
    <row r="520" s="4" customFormat="1" x14ac:dyDescent="0.2"/>
    <row r="521" s="4" customFormat="1" x14ac:dyDescent="0.2"/>
    <row r="522" s="4" customFormat="1" x14ac:dyDescent="0.2"/>
    <row r="523" s="4" customFormat="1" x14ac:dyDescent="0.2"/>
    <row r="524" s="4" customFormat="1" x14ac:dyDescent="0.2"/>
    <row r="525" s="4" customFormat="1" x14ac:dyDescent="0.2"/>
    <row r="526" s="4" customFormat="1" x14ac:dyDescent="0.2"/>
    <row r="527" s="4" customFormat="1" x14ac:dyDescent="0.2"/>
    <row r="528" s="4" customFormat="1" x14ac:dyDescent="0.2"/>
    <row r="529" s="4" customFormat="1" x14ac:dyDescent="0.2"/>
    <row r="530" s="4" customFormat="1" x14ac:dyDescent="0.2"/>
    <row r="531" s="4" customFormat="1" x14ac:dyDescent="0.2"/>
    <row r="532" s="4" customFormat="1" x14ac:dyDescent="0.2"/>
    <row r="533" s="4" customFormat="1" x14ac:dyDescent="0.2"/>
    <row r="534" s="4" customFormat="1" x14ac:dyDescent="0.2"/>
    <row r="535" s="4" customFormat="1" x14ac:dyDescent="0.2"/>
    <row r="536" s="4" customFormat="1" x14ac:dyDescent="0.2"/>
    <row r="537" s="4" customFormat="1" x14ac:dyDescent="0.2"/>
    <row r="538" s="4" customFormat="1" x14ac:dyDescent="0.2"/>
    <row r="539" s="4" customFormat="1" x14ac:dyDescent="0.2"/>
    <row r="540" s="4" customFormat="1" x14ac:dyDescent="0.2"/>
    <row r="541" s="4" customFormat="1" x14ac:dyDescent="0.2"/>
    <row r="542" s="4" customFormat="1" x14ac:dyDescent="0.2"/>
    <row r="543" s="4" customFormat="1" x14ac:dyDescent="0.2"/>
    <row r="544" s="4" customFormat="1" x14ac:dyDescent="0.2"/>
    <row r="545" s="4" customFormat="1" x14ac:dyDescent="0.2"/>
    <row r="546" s="4" customFormat="1" x14ac:dyDescent="0.2"/>
    <row r="547" s="4" customFormat="1" x14ac:dyDescent="0.2"/>
    <row r="548" s="4" customFormat="1" x14ac:dyDescent="0.2"/>
    <row r="549" s="4" customFormat="1" x14ac:dyDescent="0.2"/>
    <row r="550" s="4" customFormat="1" x14ac:dyDescent="0.2"/>
    <row r="551" s="4" customFormat="1" x14ac:dyDescent="0.2"/>
    <row r="552" s="4" customFormat="1" x14ac:dyDescent="0.2"/>
    <row r="553" s="4" customFormat="1" x14ac:dyDescent="0.2"/>
    <row r="554" s="4" customFormat="1" x14ac:dyDescent="0.2"/>
    <row r="555" s="4" customFormat="1" x14ac:dyDescent="0.2"/>
    <row r="556" s="4" customFormat="1" x14ac:dyDescent="0.2"/>
    <row r="557" s="4" customFormat="1" x14ac:dyDescent="0.2"/>
    <row r="558" s="4" customFormat="1" x14ac:dyDescent="0.2"/>
    <row r="559" s="4" customFormat="1" x14ac:dyDescent="0.2"/>
    <row r="560" s="4" customFormat="1" x14ac:dyDescent="0.2"/>
    <row r="561" s="4" customFormat="1" x14ac:dyDescent="0.2"/>
    <row r="562" s="4" customFormat="1" x14ac:dyDescent="0.2"/>
    <row r="563" s="4" customFormat="1" x14ac:dyDescent="0.2"/>
    <row r="564" s="4" customFormat="1" x14ac:dyDescent="0.2"/>
    <row r="565" s="4" customFormat="1" x14ac:dyDescent="0.2"/>
    <row r="566" s="4" customFormat="1" x14ac:dyDescent="0.2"/>
    <row r="567" s="4" customFormat="1" x14ac:dyDescent="0.2"/>
    <row r="568" s="4" customFormat="1" x14ac:dyDescent="0.2"/>
    <row r="569" s="4" customFormat="1" x14ac:dyDescent="0.2"/>
    <row r="570" s="4" customFormat="1" x14ac:dyDescent="0.2"/>
    <row r="571" s="4" customFormat="1" x14ac:dyDescent="0.2"/>
    <row r="572" s="4" customFormat="1" x14ac:dyDescent="0.2"/>
    <row r="573" s="4" customFormat="1" x14ac:dyDescent="0.2"/>
    <row r="574" s="4" customFormat="1" x14ac:dyDescent="0.2"/>
    <row r="575" s="4" customFormat="1" x14ac:dyDescent="0.2"/>
    <row r="576" s="4" customFormat="1" x14ac:dyDescent="0.2"/>
    <row r="577" s="4" customFormat="1" x14ac:dyDescent="0.2"/>
    <row r="578" s="4" customFormat="1" x14ac:dyDescent="0.2"/>
    <row r="579" s="4" customFormat="1" x14ac:dyDescent="0.2"/>
    <row r="580" s="4" customFormat="1" x14ac:dyDescent="0.2"/>
    <row r="581" s="4" customFormat="1" x14ac:dyDescent="0.2"/>
    <row r="582" s="4" customFormat="1" x14ac:dyDescent="0.2"/>
    <row r="583" s="4" customFormat="1" x14ac:dyDescent="0.2"/>
    <row r="584" s="4" customFormat="1" x14ac:dyDescent="0.2"/>
    <row r="585" s="4" customFormat="1" x14ac:dyDescent="0.2"/>
    <row r="586" s="4" customFormat="1" x14ac:dyDescent="0.2"/>
    <row r="587" s="4" customFormat="1" x14ac:dyDescent="0.2"/>
    <row r="588" s="4" customFormat="1" x14ac:dyDescent="0.2"/>
    <row r="589" s="4" customFormat="1" x14ac:dyDescent="0.2"/>
    <row r="590" s="4" customFormat="1" x14ac:dyDescent="0.2"/>
    <row r="591" s="4" customFormat="1" x14ac:dyDescent="0.2"/>
    <row r="592" s="4" customFormat="1" x14ac:dyDescent="0.2"/>
    <row r="593" s="4" customFormat="1" x14ac:dyDescent="0.2"/>
    <row r="594" s="4" customFormat="1" x14ac:dyDescent="0.2"/>
    <row r="595" s="4" customFormat="1" x14ac:dyDescent="0.2"/>
    <row r="596" s="4" customFormat="1" x14ac:dyDescent="0.2"/>
    <row r="597" s="4" customFormat="1" x14ac:dyDescent="0.2"/>
    <row r="598" s="4" customFormat="1" x14ac:dyDescent="0.2"/>
    <row r="599" s="4" customFormat="1" x14ac:dyDescent="0.2"/>
  </sheetData>
  <mergeCells count="2">
    <mergeCell ref="B7:E7"/>
    <mergeCell ref="B28:E28"/>
  </mergeCells>
  <dataValidations count="1">
    <dataValidation allowBlank="1" showInputMessage="1" showErrorMessage="1" prompt="Digite el valor sujeto a sanción." sqref="E10:E24" xr:uid="{1F3316F8-4AAC-4A9C-8BA9-EC8EEBAD9912}"/>
  </dataValidations>
  <pageMargins left="0.7" right="0.7" top="0.75" bottom="0.75" header="0.3" footer="0.3"/>
  <ignoredErrors>
    <ignoredError sqref="E25"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EDB95-3925-41AD-B2C8-205951635D00}">
  <dimension ref="B1:E699"/>
  <sheetViews>
    <sheetView zoomScale="93" zoomScaleNormal="93" workbookViewId="0">
      <pane ySplit="9" topLeftCell="A10" activePane="bottomLeft" state="frozen"/>
      <selection pane="bottomLeft" activeCell="B15" sqref="B15"/>
    </sheetView>
  </sheetViews>
  <sheetFormatPr baseColWidth="10" defaultColWidth="11.44140625" defaultRowHeight="10" x14ac:dyDescent="0.2"/>
  <cols>
    <col min="1" max="1" width="2" style="1" customWidth="1"/>
    <col min="2" max="2" width="56.21875" style="1" customWidth="1"/>
    <col min="3" max="3" width="36.88671875" style="1" customWidth="1"/>
    <col min="4" max="4" width="23.44140625" style="1" customWidth="1"/>
    <col min="5" max="5" width="27.77734375" style="1" customWidth="1"/>
    <col min="6" max="16384" width="11.44140625" style="1"/>
  </cols>
  <sheetData>
    <row r="1" spans="2:5" ht="5" customHeight="1" x14ac:dyDescent="0.2"/>
    <row r="4" spans="2:5" ht="3.5" customHeight="1" x14ac:dyDescent="0.2"/>
    <row r="6" spans="2:5" ht="8.5" customHeight="1" x14ac:dyDescent="0.2"/>
    <row r="7" spans="2:5" ht="37.5" customHeight="1" x14ac:dyDescent="0.2">
      <c r="B7" s="129" t="s">
        <v>49</v>
      </c>
      <c r="C7" s="130"/>
      <c r="D7" s="130"/>
      <c r="E7" s="131"/>
    </row>
    <row r="8" spans="2:5" ht="5.5" customHeight="1" x14ac:dyDescent="0.2"/>
    <row r="9" spans="2:5" ht="42" x14ac:dyDescent="0.2">
      <c r="B9" s="97" t="s">
        <v>52</v>
      </c>
      <c r="C9" s="97" t="s">
        <v>54</v>
      </c>
      <c r="D9" s="98" t="s">
        <v>50</v>
      </c>
      <c r="E9" s="98" t="s">
        <v>51</v>
      </c>
    </row>
    <row r="10" spans="2:5" s="4" customFormat="1" ht="14" x14ac:dyDescent="0.3">
      <c r="B10" s="70" t="s">
        <v>53</v>
      </c>
      <c r="C10" s="99"/>
      <c r="D10" s="101">
        <f>IF(C10&gt;0,('Liquidación sanción'!$D$6*0.5/100),0)</f>
        <v>0</v>
      </c>
      <c r="E10" s="102">
        <f>+C10*D10</f>
        <v>0</v>
      </c>
    </row>
    <row r="11" spans="2:5" s="4" customFormat="1" ht="14" x14ac:dyDescent="0.3">
      <c r="B11" s="70" t="s">
        <v>56</v>
      </c>
      <c r="C11" s="99"/>
      <c r="D11" s="101">
        <f>IF(C11&gt;0,('Liquidación sanción'!$D$6*0.5/100),0)</f>
        <v>0</v>
      </c>
      <c r="E11" s="102">
        <f t="shared" ref="E11:E21" si="0">+C11*D11</f>
        <v>0</v>
      </c>
    </row>
    <row r="12" spans="2:5" s="4" customFormat="1" ht="14" x14ac:dyDescent="0.3">
      <c r="B12" s="70" t="s">
        <v>39</v>
      </c>
      <c r="C12" s="100"/>
      <c r="D12" s="101">
        <f>IF(C12&gt;0,('Liquidación sanción'!$D$6*0.5/100),0)</f>
        <v>0</v>
      </c>
      <c r="E12" s="102">
        <f t="shared" si="0"/>
        <v>0</v>
      </c>
    </row>
    <row r="13" spans="2:5" s="4" customFormat="1" ht="14" x14ac:dyDescent="0.3">
      <c r="B13" s="70"/>
      <c r="C13" s="100"/>
      <c r="D13" s="101">
        <f>IF(C13&gt;0,('Liquidación sanción'!$D$6*0.5/100),0)</f>
        <v>0</v>
      </c>
      <c r="E13" s="102">
        <f t="shared" si="0"/>
        <v>0</v>
      </c>
    </row>
    <row r="14" spans="2:5" s="4" customFormat="1" ht="14" x14ac:dyDescent="0.3">
      <c r="B14" s="70"/>
      <c r="C14" s="100"/>
      <c r="D14" s="101">
        <f>IF(C14&gt;0,('Liquidación sanción'!$D$6*0.5/100),0)</f>
        <v>0</v>
      </c>
      <c r="E14" s="102">
        <f t="shared" si="0"/>
        <v>0</v>
      </c>
    </row>
    <row r="15" spans="2:5" s="4" customFormat="1" ht="14" x14ac:dyDescent="0.3">
      <c r="B15" s="70"/>
      <c r="C15" s="100"/>
      <c r="D15" s="101">
        <f>IF(C15&gt;0,('Liquidación sanción'!$D$6*0.5/100),0)</f>
        <v>0</v>
      </c>
      <c r="E15" s="102">
        <f t="shared" si="0"/>
        <v>0</v>
      </c>
    </row>
    <row r="16" spans="2:5" s="4" customFormat="1" ht="14" x14ac:dyDescent="0.3">
      <c r="B16" s="70"/>
      <c r="C16" s="100"/>
      <c r="D16" s="101">
        <f>IF(C16&gt;0,('Liquidación sanción'!$D$6*0.5/100),0)</f>
        <v>0</v>
      </c>
      <c r="E16" s="102">
        <f t="shared" si="0"/>
        <v>0</v>
      </c>
    </row>
    <row r="17" spans="2:5" s="4" customFormat="1" ht="14" x14ac:dyDescent="0.3">
      <c r="B17" s="70"/>
      <c r="C17" s="100"/>
      <c r="D17" s="101">
        <f>IF(C17&gt;0,('Liquidación sanción'!$D$6*0.5/100),0)</f>
        <v>0</v>
      </c>
      <c r="E17" s="102">
        <f t="shared" si="0"/>
        <v>0</v>
      </c>
    </row>
    <row r="18" spans="2:5" s="4" customFormat="1" ht="14" x14ac:dyDescent="0.3">
      <c r="B18" s="70"/>
      <c r="C18" s="100"/>
      <c r="D18" s="101">
        <f>IF(C18&gt;0,('Liquidación sanción'!$D$6*0.5/100),0)</f>
        <v>0</v>
      </c>
      <c r="E18" s="102">
        <f t="shared" si="0"/>
        <v>0</v>
      </c>
    </row>
    <row r="19" spans="2:5" s="4" customFormat="1" ht="14" x14ac:dyDescent="0.3">
      <c r="B19" s="70"/>
      <c r="C19" s="100"/>
      <c r="D19" s="101">
        <f>IF(C19&gt;0,('Liquidación sanción'!$D$6*0.5/100),0)</f>
        <v>0</v>
      </c>
      <c r="E19" s="102">
        <f t="shared" si="0"/>
        <v>0</v>
      </c>
    </row>
    <row r="20" spans="2:5" s="4" customFormat="1" ht="14" x14ac:dyDescent="0.3">
      <c r="B20" s="70"/>
      <c r="C20" s="100"/>
      <c r="D20" s="101">
        <f>IF(C20&gt;0,('Liquidación sanción'!$D$6*0.5/100),0)</f>
        <v>0</v>
      </c>
      <c r="E20" s="102">
        <f t="shared" si="0"/>
        <v>0</v>
      </c>
    </row>
    <row r="21" spans="2:5" s="4" customFormat="1" ht="14" x14ac:dyDescent="0.3">
      <c r="B21" s="70"/>
      <c r="C21" s="100"/>
      <c r="D21" s="101">
        <f>IF(C21&gt;0,('Liquidación sanción'!$D$6*0.5/100),0)</f>
        <v>0</v>
      </c>
      <c r="E21" s="102">
        <f t="shared" si="0"/>
        <v>0</v>
      </c>
    </row>
    <row r="22" spans="2:5" s="4" customFormat="1" ht="14" x14ac:dyDescent="0.3">
      <c r="B22" s="70"/>
      <c r="C22" s="100"/>
      <c r="D22" s="101">
        <f>IF(C22&gt;0,('Liquidación sanción'!$D$6*0.5/100),0)</f>
        <v>0</v>
      </c>
      <c r="E22" s="102">
        <f t="shared" ref="E22:E85" si="1">+C22*D22</f>
        <v>0</v>
      </c>
    </row>
    <row r="23" spans="2:5" s="4" customFormat="1" ht="14" x14ac:dyDescent="0.3">
      <c r="B23" s="70"/>
      <c r="C23" s="100"/>
      <c r="D23" s="101">
        <f>IF(C23&gt;0,('Liquidación sanción'!$D$6*0.5/100),0)</f>
        <v>0</v>
      </c>
      <c r="E23" s="102">
        <f t="shared" si="1"/>
        <v>0</v>
      </c>
    </row>
    <row r="24" spans="2:5" s="4" customFormat="1" ht="14" x14ac:dyDescent="0.3">
      <c r="B24" s="70"/>
      <c r="C24" s="100"/>
      <c r="D24" s="101">
        <f>IF(C24&gt;0,('Liquidación sanción'!$D$6*0.5/100),0)</f>
        <v>0</v>
      </c>
      <c r="E24" s="102">
        <f t="shared" si="1"/>
        <v>0</v>
      </c>
    </row>
    <row r="25" spans="2:5" s="4" customFormat="1" ht="14" x14ac:dyDescent="0.3">
      <c r="B25" s="70"/>
      <c r="C25" s="100"/>
      <c r="D25" s="101">
        <f>IF(C25&gt;0,('Liquidación sanción'!$D$6*0.5/100),0)</f>
        <v>0</v>
      </c>
      <c r="E25" s="102">
        <f t="shared" si="1"/>
        <v>0</v>
      </c>
    </row>
    <row r="26" spans="2:5" s="4" customFormat="1" ht="14" x14ac:dyDescent="0.3">
      <c r="B26" s="70"/>
      <c r="C26" s="100"/>
      <c r="D26" s="101">
        <f>IF(C26&gt;0,('Liquidación sanción'!$D$6*0.5/100),0)</f>
        <v>0</v>
      </c>
      <c r="E26" s="102">
        <f t="shared" si="1"/>
        <v>0</v>
      </c>
    </row>
    <row r="27" spans="2:5" s="4" customFormat="1" ht="14" x14ac:dyDescent="0.3">
      <c r="B27" s="70"/>
      <c r="C27" s="100"/>
      <c r="D27" s="101">
        <f>IF(C27&gt;0,('Liquidación sanción'!$D$6*0.5/100),0)</f>
        <v>0</v>
      </c>
      <c r="E27" s="102">
        <f t="shared" si="1"/>
        <v>0</v>
      </c>
    </row>
    <row r="28" spans="2:5" s="4" customFormat="1" ht="14" x14ac:dyDescent="0.3">
      <c r="B28" s="70"/>
      <c r="C28" s="100"/>
      <c r="D28" s="101">
        <f>IF(C28&gt;0,('Liquidación sanción'!$D$6*0.5/100),0)</f>
        <v>0</v>
      </c>
      <c r="E28" s="102">
        <f t="shared" si="1"/>
        <v>0</v>
      </c>
    </row>
    <row r="29" spans="2:5" s="4" customFormat="1" ht="14" x14ac:dyDescent="0.3">
      <c r="B29" s="70"/>
      <c r="C29" s="100"/>
      <c r="D29" s="101">
        <f>IF(C29&gt;0,('Liquidación sanción'!$D$6*0.5/100),0)</f>
        <v>0</v>
      </c>
      <c r="E29" s="102">
        <f t="shared" si="1"/>
        <v>0</v>
      </c>
    </row>
    <row r="30" spans="2:5" s="4" customFormat="1" ht="14" x14ac:dyDescent="0.3">
      <c r="B30" s="70"/>
      <c r="C30" s="100"/>
      <c r="D30" s="101">
        <f>IF(C30&gt;0,('Liquidación sanción'!$D$6*0.5/100),0)</f>
        <v>0</v>
      </c>
      <c r="E30" s="102">
        <f t="shared" si="1"/>
        <v>0</v>
      </c>
    </row>
    <row r="31" spans="2:5" s="4" customFormat="1" ht="14" x14ac:dyDescent="0.3">
      <c r="B31" s="70"/>
      <c r="C31" s="100"/>
      <c r="D31" s="101">
        <f>IF(C31&gt;0,('Liquidación sanción'!$D$6*0.5/100),0)</f>
        <v>0</v>
      </c>
      <c r="E31" s="102">
        <f t="shared" si="1"/>
        <v>0</v>
      </c>
    </row>
    <row r="32" spans="2:5" s="4" customFormat="1" ht="14" x14ac:dyDescent="0.3">
      <c r="B32" s="70"/>
      <c r="C32" s="100"/>
      <c r="D32" s="101">
        <f>IF(C32&gt;0,('Liquidación sanción'!$D$6*0.5/100),0)</f>
        <v>0</v>
      </c>
      <c r="E32" s="102">
        <f t="shared" si="1"/>
        <v>0</v>
      </c>
    </row>
    <row r="33" spans="2:5" s="4" customFormat="1" ht="14" x14ac:dyDescent="0.3">
      <c r="B33" s="70"/>
      <c r="C33" s="100"/>
      <c r="D33" s="101">
        <f>IF(C33&gt;0,('Liquidación sanción'!$D$6*0.5/100),0)</f>
        <v>0</v>
      </c>
      <c r="E33" s="102">
        <f t="shared" si="1"/>
        <v>0</v>
      </c>
    </row>
    <row r="34" spans="2:5" s="4" customFormat="1" ht="14" x14ac:dyDescent="0.3">
      <c r="B34" s="70"/>
      <c r="C34" s="100"/>
      <c r="D34" s="101">
        <f>IF(C34&gt;0,('Liquidación sanción'!$D$6*0.5/100),0)</f>
        <v>0</v>
      </c>
      <c r="E34" s="102">
        <f t="shared" si="1"/>
        <v>0</v>
      </c>
    </row>
    <row r="35" spans="2:5" s="4" customFormat="1" ht="14" x14ac:dyDescent="0.3">
      <c r="B35" s="70"/>
      <c r="C35" s="100"/>
      <c r="D35" s="101">
        <f>IF(C35&gt;0,('Liquidación sanción'!$D$6*0.5/100),0)</f>
        <v>0</v>
      </c>
      <c r="E35" s="102">
        <f t="shared" si="1"/>
        <v>0</v>
      </c>
    </row>
    <row r="36" spans="2:5" s="4" customFormat="1" ht="14" x14ac:dyDescent="0.3">
      <c r="B36" s="70"/>
      <c r="C36" s="100"/>
      <c r="D36" s="101">
        <f>IF(C36&gt;0,('Liquidación sanción'!$D$6*0.5/100),0)</f>
        <v>0</v>
      </c>
      <c r="E36" s="102">
        <f t="shared" si="1"/>
        <v>0</v>
      </c>
    </row>
    <row r="37" spans="2:5" s="4" customFormat="1" ht="14" x14ac:dyDescent="0.3">
      <c r="B37" s="70"/>
      <c r="C37" s="100"/>
      <c r="D37" s="101">
        <f>IF(C37&gt;0,('Liquidación sanción'!$D$6*0.5/100),0)</f>
        <v>0</v>
      </c>
      <c r="E37" s="102">
        <f t="shared" si="1"/>
        <v>0</v>
      </c>
    </row>
    <row r="38" spans="2:5" s="4" customFormat="1" ht="14" x14ac:dyDescent="0.3">
      <c r="B38" s="70"/>
      <c r="C38" s="100"/>
      <c r="D38" s="101">
        <f>IF(C38&gt;0,('Liquidación sanción'!$D$6*0.5/100),0)</f>
        <v>0</v>
      </c>
      <c r="E38" s="102">
        <f t="shared" si="1"/>
        <v>0</v>
      </c>
    </row>
    <row r="39" spans="2:5" s="4" customFormat="1" ht="14" x14ac:dyDescent="0.3">
      <c r="B39" s="70"/>
      <c r="C39" s="100"/>
      <c r="D39" s="101">
        <f>IF(C39&gt;0,('Liquidación sanción'!$D$6*0.5/100),0)</f>
        <v>0</v>
      </c>
      <c r="E39" s="102">
        <f t="shared" si="1"/>
        <v>0</v>
      </c>
    </row>
    <row r="40" spans="2:5" s="4" customFormat="1" ht="14" x14ac:dyDescent="0.3">
      <c r="B40" s="70"/>
      <c r="C40" s="100"/>
      <c r="D40" s="101">
        <f>IF(C40&gt;0,('Liquidación sanción'!$D$6*0.5/100),0)</f>
        <v>0</v>
      </c>
      <c r="E40" s="102">
        <f t="shared" si="1"/>
        <v>0</v>
      </c>
    </row>
    <row r="41" spans="2:5" s="4" customFormat="1" ht="14" x14ac:dyDescent="0.3">
      <c r="B41" s="70"/>
      <c r="C41" s="100"/>
      <c r="D41" s="101">
        <f>IF(C41&gt;0,('Liquidación sanción'!$D$6*0.5/100),0)</f>
        <v>0</v>
      </c>
      <c r="E41" s="102">
        <f t="shared" si="1"/>
        <v>0</v>
      </c>
    </row>
    <row r="42" spans="2:5" s="4" customFormat="1" ht="14" x14ac:dyDescent="0.3">
      <c r="B42" s="70"/>
      <c r="C42" s="100"/>
      <c r="D42" s="101">
        <f>IF(C42&gt;0,('Liquidación sanción'!$D$6*0.5/100),0)</f>
        <v>0</v>
      </c>
      <c r="E42" s="102">
        <f t="shared" si="1"/>
        <v>0</v>
      </c>
    </row>
    <row r="43" spans="2:5" s="4" customFormat="1" ht="14" x14ac:dyDescent="0.3">
      <c r="B43" s="70"/>
      <c r="C43" s="100"/>
      <c r="D43" s="101">
        <f>IF(C43&gt;0,('Liquidación sanción'!$D$6*0.5/100),0)</f>
        <v>0</v>
      </c>
      <c r="E43" s="102">
        <f t="shared" si="1"/>
        <v>0</v>
      </c>
    </row>
    <row r="44" spans="2:5" s="4" customFormat="1" ht="14" x14ac:dyDescent="0.3">
      <c r="B44" s="70"/>
      <c r="C44" s="100"/>
      <c r="D44" s="101">
        <f>IF(C44&gt;0,('Liquidación sanción'!$D$6*0.5/100),0)</f>
        <v>0</v>
      </c>
      <c r="E44" s="102">
        <f t="shared" si="1"/>
        <v>0</v>
      </c>
    </row>
    <row r="45" spans="2:5" s="4" customFormat="1" ht="14" x14ac:dyDescent="0.3">
      <c r="B45" s="70"/>
      <c r="C45" s="100"/>
      <c r="D45" s="101">
        <f>IF(C45&gt;0,('Liquidación sanción'!$D$6*0.5/100),0)</f>
        <v>0</v>
      </c>
      <c r="E45" s="102">
        <f t="shared" si="1"/>
        <v>0</v>
      </c>
    </row>
    <row r="46" spans="2:5" s="4" customFormat="1" ht="14" x14ac:dyDescent="0.3">
      <c r="B46" s="70"/>
      <c r="C46" s="100"/>
      <c r="D46" s="101">
        <f>IF(C46&gt;0,('Liquidación sanción'!$D$6*0.5/100),0)</f>
        <v>0</v>
      </c>
      <c r="E46" s="102">
        <f t="shared" si="1"/>
        <v>0</v>
      </c>
    </row>
    <row r="47" spans="2:5" s="4" customFormat="1" ht="14" x14ac:dyDescent="0.3">
      <c r="B47" s="70"/>
      <c r="C47" s="100"/>
      <c r="D47" s="101">
        <f>IF(C47&gt;0,('Liquidación sanción'!$D$6*0.5/100),0)</f>
        <v>0</v>
      </c>
      <c r="E47" s="102">
        <f t="shared" si="1"/>
        <v>0</v>
      </c>
    </row>
    <row r="48" spans="2:5" s="4" customFormat="1" ht="14" x14ac:dyDescent="0.3">
      <c r="B48" s="70"/>
      <c r="C48" s="100"/>
      <c r="D48" s="101">
        <f>IF(C48&gt;0,('Liquidación sanción'!$D$6*0.5/100),0)</f>
        <v>0</v>
      </c>
      <c r="E48" s="102">
        <f t="shared" si="1"/>
        <v>0</v>
      </c>
    </row>
    <row r="49" spans="2:5" s="4" customFormat="1" ht="14" x14ac:dyDescent="0.3">
      <c r="B49" s="70"/>
      <c r="C49" s="100"/>
      <c r="D49" s="101">
        <f>IF(C49&gt;0,('Liquidación sanción'!$D$6*0.5/100),0)</f>
        <v>0</v>
      </c>
      <c r="E49" s="102">
        <f t="shared" si="1"/>
        <v>0</v>
      </c>
    </row>
    <row r="50" spans="2:5" s="4" customFormat="1" ht="14" x14ac:dyDescent="0.3">
      <c r="B50" s="70"/>
      <c r="C50" s="100"/>
      <c r="D50" s="101">
        <f>IF(C50&gt;0,('Liquidación sanción'!$D$6*0.5/100),0)</f>
        <v>0</v>
      </c>
      <c r="E50" s="102">
        <f t="shared" si="1"/>
        <v>0</v>
      </c>
    </row>
    <row r="51" spans="2:5" s="4" customFormat="1" ht="14" x14ac:dyDescent="0.3">
      <c r="B51" s="70"/>
      <c r="C51" s="100"/>
      <c r="D51" s="101">
        <f>IF(C51&gt;0,('Liquidación sanción'!$D$6*0.5/100),0)</f>
        <v>0</v>
      </c>
      <c r="E51" s="102">
        <f t="shared" si="1"/>
        <v>0</v>
      </c>
    </row>
    <row r="52" spans="2:5" s="4" customFormat="1" ht="14" x14ac:dyDescent="0.3">
      <c r="B52" s="70"/>
      <c r="C52" s="100"/>
      <c r="D52" s="101">
        <f>IF(C52&gt;0,('Liquidación sanción'!$D$6*0.5/100),0)</f>
        <v>0</v>
      </c>
      <c r="E52" s="102">
        <f t="shared" si="1"/>
        <v>0</v>
      </c>
    </row>
    <row r="53" spans="2:5" s="4" customFormat="1" ht="14" x14ac:dyDescent="0.3">
      <c r="B53" s="70"/>
      <c r="C53" s="100"/>
      <c r="D53" s="101">
        <f>IF(C53&gt;0,('Liquidación sanción'!$D$6*0.5/100),0)</f>
        <v>0</v>
      </c>
      <c r="E53" s="102">
        <f t="shared" si="1"/>
        <v>0</v>
      </c>
    </row>
    <row r="54" spans="2:5" s="4" customFormat="1" ht="14" x14ac:dyDescent="0.3">
      <c r="B54" s="70"/>
      <c r="C54" s="100"/>
      <c r="D54" s="101">
        <f>IF(C54&gt;0,('Liquidación sanción'!$D$6*0.5/100),0)</f>
        <v>0</v>
      </c>
      <c r="E54" s="102">
        <f t="shared" si="1"/>
        <v>0</v>
      </c>
    </row>
    <row r="55" spans="2:5" s="4" customFormat="1" ht="14" x14ac:dyDescent="0.3">
      <c r="B55" s="70"/>
      <c r="C55" s="100"/>
      <c r="D55" s="101">
        <f>IF(C55&gt;0,('Liquidación sanción'!$D$6*0.5/100),0)</f>
        <v>0</v>
      </c>
      <c r="E55" s="102">
        <f t="shared" si="1"/>
        <v>0</v>
      </c>
    </row>
    <row r="56" spans="2:5" s="4" customFormat="1" ht="14" x14ac:dyDescent="0.3">
      <c r="B56" s="70"/>
      <c r="C56" s="100"/>
      <c r="D56" s="101">
        <f>IF(C56&gt;0,('Liquidación sanción'!$D$6*0.5/100),0)</f>
        <v>0</v>
      </c>
      <c r="E56" s="102">
        <f t="shared" si="1"/>
        <v>0</v>
      </c>
    </row>
    <row r="57" spans="2:5" s="4" customFormat="1" ht="14" x14ac:dyDescent="0.3">
      <c r="B57" s="70"/>
      <c r="C57" s="100"/>
      <c r="D57" s="101">
        <f>IF(C57&gt;0,('Liquidación sanción'!$D$6*0.5/100),0)</f>
        <v>0</v>
      </c>
      <c r="E57" s="102">
        <f t="shared" si="1"/>
        <v>0</v>
      </c>
    </row>
    <row r="58" spans="2:5" s="4" customFormat="1" ht="14" x14ac:dyDescent="0.3">
      <c r="B58" s="70"/>
      <c r="C58" s="100"/>
      <c r="D58" s="101">
        <f>IF(C58&gt;0,('Liquidación sanción'!$D$6*0.5/100),0)</f>
        <v>0</v>
      </c>
      <c r="E58" s="102">
        <f t="shared" si="1"/>
        <v>0</v>
      </c>
    </row>
    <row r="59" spans="2:5" s="4" customFormat="1" ht="14" x14ac:dyDescent="0.3">
      <c r="B59" s="70"/>
      <c r="C59" s="100"/>
      <c r="D59" s="101">
        <f>IF(C59&gt;0,('Liquidación sanción'!$D$6*0.5/100),0)</f>
        <v>0</v>
      </c>
      <c r="E59" s="102">
        <f t="shared" si="1"/>
        <v>0</v>
      </c>
    </row>
    <row r="60" spans="2:5" s="4" customFormat="1" ht="14" x14ac:dyDescent="0.3">
      <c r="B60" s="70"/>
      <c r="C60" s="100"/>
      <c r="D60" s="101">
        <f>IF(C60&gt;0,('Liquidación sanción'!$D$6*0.5/100),0)</f>
        <v>0</v>
      </c>
      <c r="E60" s="102">
        <f t="shared" si="1"/>
        <v>0</v>
      </c>
    </row>
    <row r="61" spans="2:5" s="4" customFormat="1" ht="14" x14ac:dyDescent="0.3">
      <c r="B61" s="70"/>
      <c r="C61" s="100"/>
      <c r="D61" s="101">
        <f>IF(C61&gt;0,('Liquidación sanción'!$D$6*0.5/100),0)</f>
        <v>0</v>
      </c>
      <c r="E61" s="102">
        <f t="shared" si="1"/>
        <v>0</v>
      </c>
    </row>
    <row r="62" spans="2:5" s="4" customFormat="1" ht="14" x14ac:dyDescent="0.3">
      <c r="B62" s="70"/>
      <c r="C62" s="100"/>
      <c r="D62" s="101">
        <f>IF(C62&gt;0,('Liquidación sanción'!$D$6*0.5/100),0)</f>
        <v>0</v>
      </c>
      <c r="E62" s="102">
        <f t="shared" si="1"/>
        <v>0</v>
      </c>
    </row>
    <row r="63" spans="2:5" s="4" customFormat="1" ht="14" x14ac:dyDescent="0.3">
      <c r="B63" s="70"/>
      <c r="C63" s="100"/>
      <c r="D63" s="101">
        <f>IF(C63&gt;0,('Liquidación sanción'!$D$6*0.5/100),0)</f>
        <v>0</v>
      </c>
      <c r="E63" s="102">
        <f t="shared" si="1"/>
        <v>0</v>
      </c>
    </row>
    <row r="64" spans="2:5" s="4" customFormat="1" ht="14" x14ac:dyDescent="0.3">
      <c r="B64" s="70"/>
      <c r="C64" s="100"/>
      <c r="D64" s="101">
        <f>IF(C64&gt;0,('Liquidación sanción'!$D$6*0.5/100),0)</f>
        <v>0</v>
      </c>
      <c r="E64" s="102">
        <f t="shared" si="1"/>
        <v>0</v>
      </c>
    </row>
    <row r="65" spans="2:5" s="4" customFormat="1" ht="14" x14ac:dyDescent="0.3">
      <c r="B65" s="70"/>
      <c r="C65" s="100"/>
      <c r="D65" s="101">
        <f>IF(C65&gt;0,('Liquidación sanción'!$D$6*0.5/100),0)</f>
        <v>0</v>
      </c>
      <c r="E65" s="102">
        <f t="shared" si="1"/>
        <v>0</v>
      </c>
    </row>
    <row r="66" spans="2:5" s="4" customFormat="1" ht="14" x14ac:dyDescent="0.3">
      <c r="B66" s="70"/>
      <c r="C66" s="100"/>
      <c r="D66" s="101">
        <f>IF(C66&gt;0,('Liquidación sanción'!$D$6*0.5/100),0)</f>
        <v>0</v>
      </c>
      <c r="E66" s="102">
        <f t="shared" si="1"/>
        <v>0</v>
      </c>
    </row>
    <row r="67" spans="2:5" s="4" customFormat="1" ht="14" x14ac:dyDescent="0.3">
      <c r="B67" s="70"/>
      <c r="C67" s="100"/>
      <c r="D67" s="101">
        <f>IF(C67&gt;0,('Liquidación sanción'!$D$6*0.5/100),0)</f>
        <v>0</v>
      </c>
      <c r="E67" s="102">
        <f t="shared" si="1"/>
        <v>0</v>
      </c>
    </row>
    <row r="68" spans="2:5" s="4" customFormat="1" ht="14" x14ac:dyDescent="0.3">
      <c r="B68" s="70"/>
      <c r="C68" s="100"/>
      <c r="D68" s="101">
        <f>IF(C68&gt;0,('Liquidación sanción'!$D$6*0.5/100),0)</f>
        <v>0</v>
      </c>
      <c r="E68" s="102">
        <f t="shared" si="1"/>
        <v>0</v>
      </c>
    </row>
    <row r="69" spans="2:5" s="4" customFormat="1" ht="14" x14ac:dyDescent="0.3">
      <c r="B69" s="70"/>
      <c r="C69" s="100"/>
      <c r="D69" s="101">
        <f>IF(C69&gt;0,('Liquidación sanción'!$D$6*0.5/100),0)</f>
        <v>0</v>
      </c>
      <c r="E69" s="102">
        <f t="shared" si="1"/>
        <v>0</v>
      </c>
    </row>
    <row r="70" spans="2:5" s="4" customFormat="1" ht="14" x14ac:dyDescent="0.3">
      <c r="B70" s="70"/>
      <c r="C70" s="100"/>
      <c r="D70" s="101">
        <f>IF(C70&gt;0,('Liquidación sanción'!$D$6*0.5/100),0)</f>
        <v>0</v>
      </c>
      <c r="E70" s="102">
        <f t="shared" si="1"/>
        <v>0</v>
      </c>
    </row>
    <row r="71" spans="2:5" s="4" customFormat="1" ht="14" x14ac:dyDescent="0.3">
      <c r="B71" s="70"/>
      <c r="C71" s="100"/>
      <c r="D71" s="101">
        <f>IF(C71&gt;0,('Liquidación sanción'!$D$6*0.5/100),0)</f>
        <v>0</v>
      </c>
      <c r="E71" s="102">
        <f t="shared" si="1"/>
        <v>0</v>
      </c>
    </row>
    <row r="72" spans="2:5" s="4" customFormat="1" ht="14" x14ac:dyDescent="0.3">
      <c r="B72" s="70"/>
      <c r="C72" s="100"/>
      <c r="D72" s="101">
        <f>IF(C72&gt;0,('Liquidación sanción'!$D$6*0.5/100),0)</f>
        <v>0</v>
      </c>
      <c r="E72" s="102">
        <f t="shared" si="1"/>
        <v>0</v>
      </c>
    </row>
    <row r="73" spans="2:5" s="4" customFormat="1" ht="14" x14ac:dyDescent="0.3">
      <c r="B73" s="70"/>
      <c r="C73" s="100"/>
      <c r="D73" s="101">
        <f>IF(C73&gt;0,('Liquidación sanción'!$D$6*0.5/100),0)</f>
        <v>0</v>
      </c>
      <c r="E73" s="102">
        <f t="shared" si="1"/>
        <v>0</v>
      </c>
    </row>
    <row r="74" spans="2:5" s="4" customFormat="1" ht="14" x14ac:dyDescent="0.3">
      <c r="B74" s="70"/>
      <c r="C74" s="100"/>
      <c r="D74" s="101">
        <f>IF(C74&gt;0,('Liquidación sanción'!$D$6*0.5/100),0)</f>
        <v>0</v>
      </c>
      <c r="E74" s="102">
        <f t="shared" si="1"/>
        <v>0</v>
      </c>
    </row>
    <row r="75" spans="2:5" s="4" customFormat="1" ht="14" x14ac:dyDescent="0.3">
      <c r="B75" s="70"/>
      <c r="C75" s="100"/>
      <c r="D75" s="101">
        <f>IF(C75&gt;0,('Liquidación sanción'!$D$6*0.5/100),0)</f>
        <v>0</v>
      </c>
      <c r="E75" s="102">
        <f t="shared" si="1"/>
        <v>0</v>
      </c>
    </row>
    <row r="76" spans="2:5" s="4" customFormat="1" ht="14" x14ac:dyDescent="0.3">
      <c r="B76" s="70"/>
      <c r="C76" s="100"/>
      <c r="D76" s="101">
        <f>IF(C76&gt;0,('Liquidación sanción'!$D$6*0.5/100),0)</f>
        <v>0</v>
      </c>
      <c r="E76" s="102">
        <f t="shared" si="1"/>
        <v>0</v>
      </c>
    </row>
    <row r="77" spans="2:5" s="4" customFormat="1" ht="14" x14ac:dyDescent="0.3">
      <c r="B77" s="70"/>
      <c r="C77" s="100"/>
      <c r="D77" s="101">
        <f>IF(C77&gt;0,('Liquidación sanción'!$D$6*0.5/100),0)</f>
        <v>0</v>
      </c>
      <c r="E77" s="102">
        <f t="shared" si="1"/>
        <v>0</v>
      </c>
    </row>
    <row r="78" spans="2:5" s="4" customFormat="1" ht="14" x14ac:dyDescent="0.3">
      <c r="B78" s="70"/>
      <c r="C78" s="100"/>
      <c r="D78" s="101">
        <f>IF(C78&gt;0,('Liquidación sanción'!$D$6*0.5/100),0)</f>
        <v>0</v>
      </c>
      <c r="E78" s="102">
        <f t="shared" si="1"/>
        <v>0</v>
      </c>
    </row>
    <row r="79" spans="2:5" s="4" customFormat="1" ht="14" x14ac:dyDescent="0.3">
      <c r="B79" s="70"/>
      <c r="C79" s="100"/>
      <c r="D79" s="101">
        <f>IF(C79&gt;0,('Liquidación sanción'!$D$6*0.5/100),0)</f>
        <v>0</v>
      </c>
      <c r="E79" s="102">
        <f t="shared" si="1"/>
        <v>0</v>
      </c>
    </row>
    <row r="80" spans="2:5" s="4" customFormat="1" ht="14" x14ac:dyDescent="0.3">
      <c r="B80" s="70"/>
      <c r="C80" s="100"/>
      <c r="D80" s="101">
        <f>IF(C80&gt;0,('Liquidación sanción'!$D$6*0.5/100),0)</f>
        <v>0</v>
      </c>
      <c r="E80" s="102">
        <f t="shared" si="1"/>
        <v>0</v>
      </c>
    </row>
    <row r="81" spans="2:5" s="4" customFormat="1" ht="14" x14ac:dyDescent="0.3">
      <c r="B81" s="70"/>
      <c r="C81" s="100"/>
      <c r="D81" s="101">
        <f>IF(C81&gt;0,('Liquidación sanción'!$D$6*0.5/100),0)</f>
        <v>0</v>
      </c>
      <c r="E81" s="102">
        <f t="shared" si="1"/>
        <v>0</v>
      </c>
    </row>
    <row r="82" spans="2:5" s="4" customFormat="1" ht="14" x14ac:dyDescent="0.3">
      <c r="B82" s="70"/>
      <c r="C82" s="100"/>
      <c r="D82" s="101">
        <f>IF(C82&gt;0,('Liquidación sanción'!$D$6*0.5/100),0)</f>
        <v>0</v>
      </c>
      <c r="E82" s="102">
        <f t="shared" si="1"/>
        <v>0</v>
      </c>
    </row>
    <row r="83" spans="2:5" s="4" customFormat="1" ht="14" x14ac:dyDescent="0.3">
      <c r="B83" s="70"/>
      <c r="C83" s="100"/>
      <c r="D83" s="101">
        <f>IF(C83&gt;0,('Liquidación sanción'!$D$6*0.5/100),0)</f>
        <v>0</v>
      </c>
      <c r="E83" s="102">
        <f t="shared" si="1"/>
        <v>0</v>
      </c>
    </row>
    <row r="84" spans="2:5" s="4" customFormat="1" ht="14" x14ac:dyDescent="0.3">
      <c r="B84" s="70"/>
      <c r="C84" s="100"/>
      <c r="D84" s="101">
        <f>IF(C84&gt;0,('Liquidación sanción'!$D$6*0.5/100),0)</f>
        <v>0</v>
      </c>
      <c r="E84" s="102">
        <f t="shared" si="1"/>
        <v>0</v>
      </c>
    </row>
    <row r="85" spans="2:5" s="4" customFormat="1" ht="14" x14ac:dyDescent="0.3">
      <c r="B85" s="70"/>
      <c r="C85" s="100"/>
      <c r="D85" s="101">
        <f>IF(C85&gt;0,('Liquidación sanción'!$D$6*0.5/100),0)</f>
        <v>0</v>
      </c>
      <c r="E85" s="102">
        <f t="shared" si="1"/>
        <v>0</v>
      </c>
    </row>
    <row r="86" spans="2:5" s="4" customFormat="1" ht="14" x14ac:dyDescent="0.3">
      <c r="B86" s="70"/>
      <c r="C86" s="100"/>
      <c r="D86" s="101">
        <f>IF(C86&gt;0,('Liquidación sanción'!$D$6*0.5/100),0)</f>
        <v>0</v>
      </c>
      <c r="E86" s="102">
        <f t="shared" ref="E86:E124" si="2">+C86*D86</f>
        <v>0</v>
      </c>
    </row>
    <row r="87" spans="2:5" s="4" customFormat="1" ht="14" x14ac:dyDescent="0.3">
      <c r="B87" s="70"/>
      <c r="C87" s="100"/>
      <c r="D87" s="101">
        <f>IF(C87&gt;0,('Liquidación sanción'!$D$6*0.5/100),0)</f>
        <v>0</v>
      </c>
      <c r="E87" s="102">
        <f t="shared" si="2"/>
        <v>0</v>
      </c>
    </row>
    <row r="88" spans="2:5" s="4" customFormat="1" ht="14" x14ac:dyDescent="0.3">
      <c r="B88" s="70"/>
      <c r="C88" s="100"/>
      <c r="D88" s="101">
        <f>IF(C88&gt;0,('Liquidación sanción'!$D$6*0.5/100),0)</f>
        <v>0</v>
      </c>
      <c r="E88" s="102">
        <f t="shared" si="2"/>
        <v>0</v>
      </c>
    </row>
    <row r="89" spans="2:5" s="4" customFormat="1" ht="14" x14ac:dyDescent="0.3">
      <c r="B89" s="70"/>
      <c r="C89" s="100"/>
      <c r="D89" s="101">
        <f>IF(C89&gt;0,('Liquidación sanción'!$D$6*0.5/100),0)</f>
        <v>0</v>
      </c>
      <c r="E89" s="102">
        <f t="shared" si="2"/>
        <v>0</v>
      </c>
    </row>
    <row r="90" spans="2:5" s="4" customFormat="1" ht="14" x14ac:dyDescent="0.3">
      <c r="B90" s="70"/>
      <c r="C90" s="100"/>
      <c r="D90" s="101">
        <f>IF(C90&gt;0,('Liquidación sanción'!$D$6*0.5/100),0)</f>
        <v>0</v>
      </c>
      <c r="E90" s="102">
        <f t="shared" si="2"/>
        <v>0</v>
      </c>
    </row>
    <row r="91" spans="2:5" s="4" customFormat="1" ht="14" x14ac:dyDescent="0.3">
      <c r="B91" s="70"/>
      <c r="C91" s="100"/>
      <c r="D91" s="101">
        <f>IF(C91&gt;0,('Liquidación sanción'!$D$6*0.5/100),0)</f>
        <v>0</v>
      </c>
      <c r="E91" s="102">
        <f t="shared" si="2"/>
        <v>0</v>
      </c>
    </row>
    <row r="92" spans="2:5" s="4" customFormat="1" ht="14" x14ac:dyDescent="0.3">
      <c r="B92" s="70"/>
      <c r="C92" s="100"/>
      <c r="D92" s="101">
        <f>IF(C92&gt;0,('Liquidación sanción'!$D$6*0.5/100),0)</f>
        <v>0</v>
      </c>
      <c r="E92" s="102">
        <f t="shared" si="2"/>
        <v>0</v>
      </c>
    </row>
    <row r="93" spans="2:5" s="4" customFormat="1" ht="14" x14ac:dyDescent="0.3">
      <c r="B93" s="70"/>
      <c r="C93" s="100"/>
      <c r="D93" s="101">
        <f>IF(C93&gt;0,('Liquidación sanción'!$D$6*0.5/100),0)</f>
        <v>0</v>
      </c>
      <c r="E93" s="102">
        <f t="shared" si="2"/>
        <v>0</v>
      </c>
    </row>
    <row r="94" spans="2:5" s="4" customFormat="1" ht="14" x14ac:dyDescent="0.3">
      <c r="B94" s="70"/>
      <c r="C94" s="100"/>
      <c r="D94" s="101">
        <f>IF(C94&gt;0,('Liquidación sanción'!$D$6*0.5/100),0)</f>
        <v>0</v>
      </c>
      <c r="E94" s="102">
        <f t="shared" si="2"/>
        <v>0</v>
      </c>
    </row>
    <row r="95" spans="2:5" s="4" customFormat="1" ht="14" x14ac:dyDescent="0.3">
      <c r="B95" s="70"/>
      <c r="C95" s="100"/>
      <c r="D95" s="101">
        <f>IF(C95&gt;0,('Liquidación sanción'!$D$6*0.5/100),0)</f>
        <v>0</v>
      </c>
      <c r="E95" s="102">
        <f t="shared" si="2"/>
        <v>0</v>
      </c>
    </row>
    <row r="96" spans="2:5" s="4" customFormat="1" ht="14" x14ac:dyDescent="0.3">
      <c r="B96" s="70"/>
      <c r="C96" s="100"/>
      <c r="D96" s="101">
        <f>IF(C96&gt;0,('Liquidación sanción'!$D$6*0.5/100),0)</f>
        <v>0</v>
      </c>
      <c r="E96" s="102">
        <f t="shared" si="2"/>
        <v>0</v>
      </c>
    </row>
    <row r="97" spans="2:5" s="4" customFormat="1" ht="14" x14ac:dyDescent="0.3">
      <c r="B97" s="70"/>
      <c r="C97" s="100"/>
      <c r="D97" s="101">
        <f>IF(C97&gt;0,('Liquidación sanción'!$D$6*0.5/100),0)</f>
        <v>0</v>
      </c>
      <c r="E97" s="102">
        <f t="shared" si="2"/>
        <v>0</v>
      </c>
    </row>
    <row r="98" spans="2:5" s="4" customFormat="1" ht="14" x14ac:dyDescent="0.3">
      <c r="B98" s="70"/>
      <c r="C98" s="100"/>
      <c r="D98" s="101">
        <f>IF(C98&gt;0,('Liquidación sanción'!$D$6*0.5/100),0)</f>
        <v>0</v>
      </c>
      <c r="E98" s="102">
        <f t="shared" si="2"/>
        <v>0</v>
      </c>
    </row>
    <row r="99" spans="2:5" s="4" customFormat="1" ht="14" x14ac:dyDescent="0.3">
      <c r="B99" s="70"/>
      <c r="C99" s="100"/>
      <c r="D99" s="101">
        <f>IF(C99&gt;0,('Liquidación sanción'!$D$6*0.5/100),0)</f>
        <v>0</v>
      </c>
      <c r="E99" s="102">
        <f t="shared" si="2"/>
        <v>0</v>
      </c>
    </row>
    <row r="100" spans="2:5" s="4" customFormat="1" ht="14" x14ac:dyDescent="0.3">
      <c r="B100" s="70"/>
      <c r="C100" s="100"/>
      <c r="D100" s="101">
        <f>IF(C100&gt;0,('Liquidación sanción'!$D$6*0.5/100),0)</f>
        <v>0</v>
      </c>
      <c r="E100" s="102">
        <f t="shared" si="2"/>
        <v>0</v>
      </c>
    </row>
    <row r="101" spans="2:5" s="4" customFormat="1" ht="14" x14ac:dyDescent="0.3">
      <c r="B101" s="70"/>
      <c r="C101" s="100"/>
      <c r="D101" s="101">
        <f>IF(C101&gt;0,('Liquidación sanción'!$D$6*0.5/100),0)</f>
        <v>0</v>
      </c>
      <c r="E101" s="102">
        <f t="shared" si="2"/>
        <v>0</v>
      </c>
    </row>
    <row r="102" spans="2:5" s="4" customFormat="1" ht="14" x14ac:dyDescent="0.3">
      <c r="B102" s="70"/>
      <c r="C102" s="100"/>
      <c r="D102" s="101">
        <f>IF(C102&gt;0,('Liquidación sanción'!$D$6*0.5/100),0)</f>
        <v>0</v>
      </c>
      <c r="E102" s="102">
        <f t="shared" si="2"/>
        <v>0</v>
      </c>
    </row>
    <row r="103" spans="2:5" s="4" customFormat="1" ht="14" x14ac:dyDescent="0.3">
      <c r="B103" s="70"/>
      <c r="C103" s="100"/>
      <c r="D103" s="101">
        <f>IF(C103&gt;0,('Liquidación sanción'!$D$6*0.5/100),0)</f>
        <v>0</v>
      </c>
      <c r="E103" s="102">
        <f t="shared" si="2"/>
        <v>0</v>
      </c>
    </row>
    <row r="104" spans="2:5" s="4" customFormat="1" ht="14" x14ac:dyDescent="0.3">
      <c r="B104" s="70"/>
      <c r="C104" s="100"/>
      <c r="D104" s="101">
        <f>IF(C104&gt;0,('Liquidación sanción'!$D$6*0.5/100),0)</f>
        <v>0</v>
      </c>
      <c r="E104" s="102">
        <f t="shared" si="2"/>
        <v>0</v>
      </c>
    </row>
    <row r="105" spans="2:5" s="4" customFormat="1" ht="14" x14ac:dyDescent="0.3">
      <c r="B105" s="70"/>
      <c r="C105" s="100"/>
      <c r="D105" s="101">
        <f>IF(C105&gt;0,('Liquidación sanción'!$D$6*0.5/100),0)</f>
        <v>0</v>
      </c>
      <c r="E105" s="102">
        <f t="shared" si="2"/>
        <v>0</v>
      </c>
    </row>
    <row r="106" spans="2:5" s="4" customFormat="1" ht="14" x14ac:dyDescent="0.3">
      <c r="B106" s="70"/>
      <c r="C106" s="100"/>
      <c r="D106" s="101">
        <f>IF(C106&gt;0,('Liquidación sanción'!$D$6*0.5/100),0)</f>
        <v>0</v>
      </c>
      <c r="E106" s="102">
        <f t="shared" si="2"/>
        <v>0</v>
      </c>
    </row>
    <row r="107" spans="2:5" s="4" customFormat="1" ht="14" x14ac:dyDescent="0.3">
      <c r="B107" s="70"/>
      <c r="C107" s="100"/>
      <c r="D107" s="101">
        <f>IF(C107&gt;0,('Liquidación sanción'!$D$6*0.5/100),0)</f>
        <v>0</v>
      </c>
      <c r="E107" s="102">
        <f t="shared" si="2"/>
        <v>0</v>
      </c>
    </row>
    <row r="108" spans="2:5" s="4" customFormat="1" ht="14" x14ac:dyDescent="0.3">
      <c r="B108" s="70"/>
      <c r="C108" s="100"/>
      <c r="D108" s="101">
        <f>IF(C108&gt;0,('Liquidación sanción'!$D$6*0.5/100),0)</f>
        <v>0</v>
      </c>
      <c r="E108" s="102">
        <f t="shared" si="2"/>
        <v>0</v>
      </c>
    </row>
    <row r="109" spans="2:5" s="4" customFormat="1" ht="14" x14ac:dyDescent="0.3">
      <c r="B109" s="70"/>
      <c r="C109" s="100"/>
      <c r="D109" s="101">
        <f>IF(C109&gt;0,('Liquidación sanción'!$D$6*0.5/100),0)</f>
        <v>0</v>
      </c>
      <c r="E109" s="102">
        <f t="shared" si="2"/>
        <v>0</v>
      </c>
    </row>
    <row r="110" spans="2:5" s="4" customFormat="1" ht="14" x14ac:dyDescent="0.3">
      <c r="B110" s="70"/>
      <c r="C110" s="100"/>
      <c r="D110" s="101">
        <f>IF(C110&gt;0,('Liquidación sanción'!$D$6*0.5/100),0)</f>
        <v>0</v>
      </c>
      <c r="E110" s="102">
        <f t="shared" si="2"/>
        <v>0</v>
      </c>
    </row>
    <row r="111" spans="2:5" s="4" customFormat="1" ht="14" x14ac:dyDescent="0.3">
      <c r="B111" s="70"/>
      <c r="C111" s="100"/>
      <c r="D111" s="101">
        <f>IF(C111&gt;0,('Liquidación sanción'!$D$6*0.5/100),0)</f>
        <v>0</v>
      </c>
      <c r="E111" s="102">
        <f t="shared" si="2"/>
        <v>0</v>
      </c>
    </row>
    <row r="112" spans="2:5" s="4" customFormat="1" ht="14" x14ac:dyDescent="0.3">
      <c r="B112" s="70"/>
      <c r="C112" s="100"/>
      <c r="D112" s="101">
        <f>IF(C112&gt;0,('Liquidación sanción'!$D$6*0.5/100),0)</f>
        <v>0</v>
      </c>
      <c r="E112" s="102">
        <f t="shared" si="2"/>
        <v>0</v>
      </c>
    </row>
    <row r="113" spans="2:5" s="4" customFormat="1" ht="14" x14ac:dyDescent="0.3">
      <c r="B113" s="70"/>
      <c r="C113" s="100"/>
      <c r="D113" s="101">
        <f>IF(C113&gt;0,('Liquidación sanción'!$D$6*0.5/100),0)</f>
        <v>0</v>
      </c>
      <c r="E113" s="102">
        <f t="shared" si="2"/>
        <v>0</v>
      </c>
    </row>
    <row r="114" spans="2:5" s="4" customFormat="1" ht="14" x14ac:dyDescent="0.3">
      <c r="B114" s="70"/>
      <c r="C114" s="100"/>
      <c r="D114" s="101">
        <f>IF(C114&gt;0,('Liquidación sanción'!$D$6*0.5/100),0)</f>
        <v>0</v>
      </c>
      <c r="E114" s="102">
        <f t="shared" si="2"/>
        <v>0</v>
      </c>
    </row>
    <row r="115" spans="2:5" s="4" customFormat="1" ht="14" x14ac:dyDescent="0.3">
      <c r="B115" s="70"/>
      <c r="C115" s="100"/>
      <c r="D115" s="101">
        <f>IF(C115&gt;0,('Liquidación sanción'!$D$6*0.5/100),0)</f>
        <v>0</v>
      </c>
      <c r="E115" s="102">
        <f t="shared" si="2"/>
        <v>0</v>
      </c>
    </row>
    <row r="116" spans="2:5" s="4" customFormat="1" ht="14" x14ac:dyDescent="0.3">
      <c r="B116" s="70"/>
      <c r="C116" s="100"/>
      <c r="D116" s="101">
        <f>IF(C116&gt;0,('Liquidación sanción'!$D$6*0.5/100),0)</f>
        <v>0</v>
      </c>
      <c r="E116" s="102">
        <f t="shared" si="2"/>
        <v>0</v>
      </c>
    </row>
    <row r="117" spans="2:5" s="4" customFormat="1" ht="14" x14ac:dyDescent="0.3">
      <c r="B117" s="70"/>
      <c r="C117" s="100"/>
      <c r="D117" s="101">
        <f>IF(C117&gt;0,('Liquidación sanción'!$D$6*0.5/100),0)</f>
        <v>0</v>
      </c>
      <c r="E117" s="102">
        <f t="shared" si="2"/>
        <v>0</v>
      </c>
    </row>
    <row r="118" spans="2:5" s="4" customFormat="1" ht="14" x14ac:dyDescent="0.3">
      <c r="B118" s="70"/>
      <c r="C118" s="100"/>
      <c r="D118" s="101">
        <f>IF(C118&gt;0,('Liquidación sanción'!$D$6*0.5/100),0)</f>
        <v>0</v>
      </c>
      <c r="E118" s="102">
        <f t="shared" si="2"/>
        <v>0</v>
      </c>
    </row>
    <row r="119" spans="2:5" s="4" customFormat="1" ht="14" x14ac:dyDescent="0.3">
      <c r="B119" s="70"/>
      <c r="C119" s="100"/>
      <c r="D119" s="101">
        <f>IF(C119&gt;0,('Liquidación sanción'!$D$6*0.5/100),0)</f>
        <v>0</v>
      </c>
      <c r="E119" s="102">
        <f t="shared" si="2"/>
        <v>0</v>
      </c>
    </row>
    <row r="120" spans="2:5" s="4" customFormat="1" ht="14" x14ac:dyDescent="0.3">
      <c r="B120" s="70"/>
      <c r="C120" s="100"/>
      <c r="D120" s="101">
        <f>IF(C120&gt;0,('Liquidación sanción'!$D$6*0.5/100),0)</f>
        <v>0</v>
      </c>
      <c r="E120" s="102">
        <f t="shared" si="2"/>
        <v>0</v>
      </c>
    </row>
    <row r="121" spans="2:5" s="4" customFormat="1" ht="14" x14ac:dyDescent="0.3">
      <c r="B121" s="70"/>
      <c r="C121" s="100"/>
      <c r="D121" s="101">
        <f>IF(C121&gt;0,('Liquidación sanción'!$D$6*0.5/100),0)</f>
        <v>0</v>
      </c>
      <c r="E121" s="102">
        <f t="shared" si="2"/>
        <v>0</v>
      </c>
    </row>
    <row r="122" spans="2:5" s="4" customFormat="1" ht="14" x14ac:dyDescent="0.3">
      <c r="B122" s="70"/>
      <c r="C122" s="100"/>
      <c r="D122" s="101">
        <f>IF(C122&gt;0,('Liquidación sanción'!$D$6*0.5/100),0)</f>
        <v>0</v>
      </c>
      <c r="E122" s="102">
        <f t="shared" si="2"/>
        <v>0</v>
      </c>
    </row>
    <row r="123" spans="2:5" s="4" customFormat="1" ht="14" x14ac:dyDescent="0.3">
      <c r="B123" s="70"/>
      <c r="C123" s="100"/>
      <c r="D123" s="101">
        <f>IF(C123&gt;0,('Liquidación sanción'!$D$6*0.5/100),0)</f>
        <v>0</v>
      </c>
      <c r="E123" s="102">
        <f t="shared" si="2"/>
        <v>0</v>
      </c>
    </row>
    <row r="124" spans="2:5" s="4" customFormat="1" ht="14" x14ac:dyDescent="0.3">
      <c r="B124" s="70"/>
      <c r="C124" s="100"/>
      <c r="D124" s="101">
        <f>IF(C124&gt;0,('Liquidación sanción'!$D$6*0.5/100),0)</f>
        <v>0</v>
      </c>
      <c r="E124" s="102">
        <f t="shared" si="2"/>
        <v>0</v>
      </c>
    </row>
    <row r="125" spans="2:5" s="4" customFormat="1" ht="14" x14ac:dyDescent="0.3">
      <c r="B125" s="73" t="s">
        <v>16</v>
      </c>
      <c r="C125" s="73">
        <f>SUM(C10:C124)</f>
        <v>0</v>
      </c>
      <c r="D125" s="73" t="s">
        <v>55</v>
      </c>
      <c r="E125" s="74">
        <f>SUM(E10:E124)</f>
        <v>0</v>
      </c>
    </row>
    <row r="126" spans="2:5" s="4" customFormat="1" ht="14" x14ac:dyDescent="0.3">
      <c r="B126" s="72"/>
      <c r="C126" s="72"/>
      <c r="D126" s="72"/>
      <c r="E126" s="72"/>
    </row>
    <row r="127" spans="2:5" s="4" customFormat="1" ht="15.5" customHeight="1" x14ac:dyDescent="0.3">
      <c r="B127" s="72"/>
      <c r="C127" s="72"/>
      <c r="D127" s="72"/>
      <c r="E127" s="72"/>
    </row>
    <row r="128" spans="2:5" s="4" customFormat="1" ht="106.5" customHeight="1" x14ac:dyDescent="0.2">
      <c r="B128" s="128"/>
      <c r="C128" s="128"/>
      <c r="D128" s="128"/>
      <c r="E128" s="128"/>
    </row>
    <row r="129" spans="2:5" s="4" customFormat="1" ht="14" x14ac:dyDescent="0.3">
      <c r="B129" s="72"/>
      <c r="C129" s="72"/>
      <c r="D129" s="72"/>
      <c r="E129" s="72"/>
    </row>
    <row r="130" spans="2:5" s="4" customFormat="1" x14ac:dyDescent="0.2"/>
    <row r="131" spans="2:5" s="4" customFormat="1" x14ac:dyDescent="0.2"/>
    <row r="132" spans="2:5" s="4" customFormat="1" x14ac:dyDescent="0.2"/>
    <row r="133" spans="2:5" s="4" customFormat="1" x14ac:dyDescent="0.2"/>
    <row r="134" spans="2:5" s="4" customFormat="1" x14ac:dyDescent="0.2"/>
    <row r="135" spans="2:5" s="4" customFormat="1" x14ac:dyDescent="0.2"/>
    <row r="136" spans="2:5" s="4" customFormat="1" x14ac:dyDescent="0.2"/>
    <row r="137" spans="2:5" s="4" customFormat="1" x14ac:dyDescent="0.2"/>
    <row r="138" spans="2:5" s="4" customFormat="1" x14ac:dyDescent="0.2"/>
    <row r="139" spans="2:5" s="4" customFormat="1" x14ac:dyDescent="0.2"/>
    <row r="140" spans="2:5" s="4" customFormat="1" x14ac:dyDescent="0.2"/>
    <row r="141" spans="2:5" s="4" customFormat="1" x14ac:dyDescent="0.2"/>
    <row r="142" spans="2:5" s="4" customFormat="1" x14ac:dyDescent="0.2"/>
    <row r="143" spans="2:5" s="4" customFormat="1" x14ac:dyDescent="0.2"/>
    <row r="144" spans="2:5" s="4" customFormat="1" x14ac:dyDescent="0.2"/>
    <row r="145" s="4" customFormat="1" x14ac:dyDescent="0.2"/>
    <row r="146" s="4" customFormat="1" x14ac:dyDescent="0.2"/>
    <row r="147" s="4" customFormat="1" x14ac:dyDescent="0.2"/>
    <row r="148" s="4" customFormat="1" x14ac:dyDescent="0.2"/>
    <row r="149" s="4" customFormat="1" x14ac:dyDescent="0.2"/>
    <row r="150" s="4" customFormat="1" x14ac:dyDescent="0.2"/>
    <row r="151" s="4" customFormat="1" x14ac:dyDescent="0.2"/>
    <row r="152" s="4" customFormat="1" x14ac:dyDescent="0.2"/>
    <row r="153" s="4" customFormat="1" x14ac:dyDescent="0.2"/>
    <row r="154" s="4" customFormat="1" x14ac:dyDescent="0.2"/>
    <row r="155" s="4" customFormat="1" x14ac:dyDescent="0.2"/>
    <row r="156" s="4" customFormat="1" x14ac:dyDescent="0.2"/>
    <row r="157" s="4" customFormat="1" x14ac:dyDescent="0.2"/>
    <row r="158" s="4" customFormat="1" x14ac:dyDescent="0.2"/>
    <row r="159" s="4" customFormat="1" x14ac:dyDescent="0.2"/>
    <row r="160" s="4" customFormat="1" x14ac:dyDescent="0.2"/>
    <row r="161" s="4" customFormat="1" x14ac:dyDescent="0.2"/>
    <row r="162" s="4" customFormat="1" x14ac:dyDescent="0.2"/>
    <row r="163" s="4" customFormat="1" x14ac:dyDescent="0.2"/>
    <row r="164" s="4" customFormat="1" x14ac:dyDescent="0.2"/>
    <row r="165" s="4" customFormat="1" x14ac:dyDescent="0.2"/>
    <row r="166" s="4" customFormat="1" x14ac:dyDescent="0.2"/>
    <row r="167" s="4" customFormat="1" x14ac:dyDescent="0.2"/>
    <row r="168" s="4" customFormat="1" x14ac:dyDescent="0.2"/>
    <row r="169" s="4" customFormat="1" x14ac:dyDescent="0.2"/>
    <row r="170" s="4" customFormat="1" x14ac:dyDescent="0.2"/>
    <row r="171" s="4" customFormat="1" x14ac:dyDescent="0.2"/>
    <row r="172" s="4" customFormat="1" x14ac:dyDescent="0.2"/>
    <row r="173" s="4" customFormat="1" x14ac:dyDescent="0.2"/>
    <row r="174" s="4" customFormat="1" x14ac:dyDescent="0.2"/>
    <row r="175" s="4" customFormat="1" x14ac:dyDescent="0.2"/>
    <row r="176" s="4" customFormat="1" x14ac:dyDescent="0.2"/>
    <row r="177" s="4" customFormat="1" x14ac:dyDescent="0.2"/>
    <row r="178" s="4" customFormat="1" x14ac:dyDescent="0.2"/>
    <row r="179" s="4" customFormat="1" x14ac:dyDescent="0.2"/>
    <row r="180" s="4" customFormat="1" x14ac:dyDescent="0.2"/>
    <row r="181" s="4" customFormat="1" x14ac:dyDescent="0.2"/>
    <row r="182" s="4" customFormat="1" x14ac:dyDescent="0.2"/>
    <row r="183" s="4" customFormat="1" x14ac:dyDescent="0.2"/>
    <row r="184" s="4" customFormat="1" x14ac:dyDescent="0.2"/>
    <row r="185" s="4" customFormat="1" x14ac:dyDescent="0.2"/>
    <row r="186" s="4" customFormat="1" x14ac:dyDescent="0.2"/>
    <row r="187" s="4" customFormat="1" x14ac:dyDescent="0.2"/>
    <row r="188" s="4" customFormat="1" x14ac:dyDescent="0.2"/>
    <row r="189" s="4" customFormat="1" x14ac:dyDescent="0.2"/>
    <row r="190" s="4" customFormat="1" x14ac:dyDescent="0.2"/>
    <row r="191" s="4" customFormat="1" x14ac:dyDescent="0.2"/>
    <row r="192" s="4" customFormat="1" x14ac:dyDescent="0.2"/>
    <row r="193" s="4" customFormat="1" x14ac:dyDescent="0.2"/>
    <row r="194" s="4" customFormat="1" x14ac:dyDescent="0.2"/>
    <row r="195" s="4" customFormat="1" x14ac:dyDescent="0.2"/>
    <row r="196" s="4" customFormat="1" x14ac:dyDescent="0.2"/>
    <row r="197" s="4" customFormat="1" x14ac:dyDescent="0.2"/>
    <row r="198" s="4" customFormat="1" x14ac:dyDescent="0.2"/>
    <row r="199" s="4" customFormat="1" x14ac:dyDescent="0.2"/>
    <row r="200" s="4" customFormat="1" x14ac:dyDescent="0.2"/>
    <row r="201" s="4" customFormat="1" x14ac:dyDescent="0.2"/>
    <row r="202" s="4" customFormat="1" x14ac:dyDescent="0.2"/>
    <row r="203" s="4" customFormat="1" x14ac:dyDescent="0.2"/>
    <row r="204" s="4" customFormat="1" x14ac:dyDescent="0.2"/>
    <row r="205" s="4" customFormat="1" x14ac:dyDescent="0.2"/>
    <row r="206" s="4" customFormat="1" x14ac:dyDescent="0.2"/>
    <row r="207" s="4" customFormat="1" x14ac:dyDescent="0.2"/>
    <row r="208" s="4" customFormat="1" x14ac:dyDescent="0.2"/>
    <row r="209" s="4" customFormat="1" x14ac:dyDescent="0.2"/>
    <row r="210" s="4" customFormat="1" x14ac:dyDescent="0.2"/>
    <row r="211" s="4" customFormat="1" x14ac:dyDescent="0.2"/>
    <row r="212" s="4" customFormat="1" x14ac:dyDescent="0.2"/>
    <row r="213" s="4" customFormat="1" x14ac:dyDescent="0.2"/>
    <row r="214" s="4" customFormat="1" x14ac:dyDescent="0.2"/>
    <row r="215" s="4" customFormat="1" x14ac:dyDescent="0.2"/>
    <row r="216" s="4" customFormat="1" x14ac:dyDescent="0.2"/>
    <row r="217" s="4" customFormat="1" x14ac:dyDescent="0.2"/>
    <row r="218" s="4" customFormat="1" x14ac:dyDescent="0.2"/>
    <row r="219" s="4" customFormat="1" x14ac:dyDescent="0.2"/>
    <row r="220" s="4" customFormat="1" x14ac:dyDescent="0.2"/>
    <row r="221" s="4" customFormat="1" x14ac:dyDescent="0.2"/>
    <row r="222" s="4" customFormat="1" x14ac:dyDescent="0.2"/>
    <row r="223" s="4" customFormat="1" x14ac:dyDescent="0.2"/>
    <row r="224" s="4" customFormat="1" x14ac:dyDescent="0.2"/>
    <row r="225" s="4" customFormat="1" x14ac:dyDescent="0.2"/>
    <row r="226" s="4" customFormat="1" x14ac:dyDescent="0.2"/>
    <row r="227" s="4" customFormat="1" x14ac:dyDescent="0.2"/>
    <row r="228" s="4" customFormat="1" x14ac:dyDescent="0.2"/>
    <row r="229" s="4" customFormat="1" x14ac:dyDescent="0.2"/>
    <row r="230" s="4" customFormat="1" x14ac:dyDescent="0.2"/>
    <row r="231" s="4" customFormat="1" x14ac:dyDescent="0.2"/>
    <row r="232" s="4" customFormat="1" x14ac:dyDescent="0.2"/>
    <row r="233" s="4" customFormat="1" x14ac:dyDescent="0.2"/>
    <row r="234" s="4" customFormat="1" x14ac:dyDescent="0.2"/>
    <row r="235" s="4" customFormat="1" x14ac:dyDescent="0.2"/>
    <row r="236" s="4" customFormat="1" x14ac:dyDescent="0.2"/>
    <row r="237" s="4" customFormat="1" x14ac:dyDescent="0.2"/>
    <row r="238" s="4" customFormat="1" x14ac:dyDescent="0.2"/>
    <row r="239" s="4" customFormat="1" x14ac:dyDescent="0.2"/>
    <row r="240" s="4" customFormat="1" x14ac:dyDescent="0.2"/>
    <row r="241" s="4" customFormat="1" x14ac:dyDescent="0.2"/>
    <row r="242" s="4" customFormat="1" x14ac:dyDescent="0.2"/>
    <row r="243" s="4" customFormat="1" x14ac:dyDescent="0.2"/>
    <row r="244" s="4" customFormat="1" x14ac:dyDescent="0.2"/>
    <row r="245" s="4" customFormat="1" x14ac:dyDescent="0.2"/>
    <row r="246" s="4" customFormat="1" x14ac:dyDescent="0.2"/>
    <row r="247" s="4" customFormat="1" x14ac:dyDescent="0.2"/>
    <row r="248" s="4" customFormat="1" x14ac:dyDescent="0.2"/>
    <row r="249" s="4" customFormat="1" x14ac:dyDescent="0.2"/>
    <row r="250" s="4" customFormat="1" x14ac:dyDescent="0.2"/>
    <row r="251" s="4" customFormat="1" x14ac:dyDescent="0.2"/>
    <row r="252" s="4" customFormat="1" x14ac:dyDescent="0.2"/>
    <row r="253" s="4" customFormat="1" x14ac:dyDescent="0.2"/>
    <row r="254" s="4" customFormat="1" x14ac:dyDescent="0.2"/>
    <row r="255" s="4" customFormat="1" x14ac:dyDescent="0.2"/>
    <row r="256" s="4" customFormat="1" x14ac:dyDescent="0.2"/>
    <row r="257" s="4" customFormat="1" x14ac:dyDescent="0.2"/>
    <row r="258" s="4" customFormat="1" x14ac:dyDescent="0.2"/>
    <row r="259" s="4" customFormat="1" x14ac:dyDescent="0.2"/>
    <row r="260" s="4" customFormat="1" x14ac:dyDescent="0.2"/>
    <row r="261" s="4" customFormat="1" x14ac:dyDescent="0.2"/>
    <row r="262" s="4" customFormat="1" x14ac:dyDescent="0.2"/>
    <row r="263" s="4" customFormat="1" x14ac:dyDescent="0.2"/>
    <row r="264" s="4" customFormat="1" x14ac:dyDescent="0.2"/>
    <row r="265" s="4" customFormat="1" x14ac:dyDescent="0.2"/>
    <row r="266" s="4" customFormat="1" x14ac:dyDescent="0.2"/>
    <row r="267" s="4" customFormat="1" x14ac:dyDescent="0.2"/>
    <row r="268" s="4" customFormat="1" x14ac:dyDescent="0.2"/>
    <row r="269" s="4" customFormat="1" x14ac:dyDescent="0.2"/>
    <row r="270" s="4" customFormat="1" x14ac:dyDescent="0.2"/>
    <row r="271" s="4" customFormat="1" x14ac:dyDescent="0.2"/>
    <row r="272" s="4" customFormat="1" x14ac:dyDescent="0.2"/>
    <row r="273" s="4" customFormat="1" x14ac:dyDescent="0.2"/>
    <row r="274" s="4" customFormat="1" x14ac:dyDescent="0.2"/>
    <row r="275" s="4" customFormat="1" x14ac:dyDescent="0.2"/>
    <row r="276" s="4" customFormat="1" x14ac:dyDescent="0.2"/>
    <row r="277" s="4" customFormat="1" x14ac:dyDescent="0.2"/>
    <row r="278" s="4" customFormat="1" x14ac:dyDescent="0.2"/>
    <row r="279" s="4" customFormat="1" x14ac:dyDescent="0.2"/>
    <row r="280" s="4" customFormat="1" x14ac:dyDescent="0.2"/>
    <row r="281" s="4" customFormat="1" x14ac:dyDescent="0.2"/>
    <row r="282" s="4" customFormat="1" x14ac:dyDescent="0.2"/>
    <row r="283" s="4" customFormat="1" x14ac:dyDescent="0.2"/>
    <row r="284" s="4" customFormat="1" x14ac:dyDescent="0.2"/>
    <row r="285" s="4" customFormat="1" x14ac:dyDescent="0.2"/>
    <row r="286" s="4" customFormat="1" x14ac:dyDescent="0.2"/>
    <row r="287" s="4" customFormat="1" x14ac:dyDescent="0.2"/>
    <row r="288" s="4" customFormat="1" x14ac:dyDescent="0.2"/>
    <row r="289" s="4" customFormat="1" x14ac:dyDescent="0.2"/>
    <row r="290" s="4" customFormat="1" x14ac:dyDescent="0.2"/>
    <row r="291" s="4" customFormat="1" x14ac:dyDescent="0.2"/>
    <row r="292" s="4" customFormat="1" x14ac:dyDescent="0.2"/>
    <row r="293" s="4" customFormat="1" x14ac:dyDescent="0.2"/>
    <row r="294" s="4" customFormat="1" x14ac:dyDescent="0.2"/>
    <row r="295" s="4" customFormat="1" x14ac:dyDescent="0.2"/>
    <row r="296" s="4" customFormat="1" x14ac:dyDescent="0.2"/>
    <row r="297" s="4" customFormat="1" x14ac:dyDescent="0.2"/>
    <row r="298" s="4" customFormat="1" x14ac:dyDescent="0.2"/>
    <row r="299" s="4" customFormat="1" x14ac:dyDescent="0.2"/>
    <row r="300" s="4" customFormat="1" x14ac:dyDescent="0.2"/>
    <row r="301" s="4" customFormat="1" x14ac:dyDescent="0.2"/>
    <row r="302" s="4" customFormat="1" x14ac:dyDescent="0.2"/>
    <row r="303" s="4" customFormat="1" x14ac:dyDescent="0.2"/>
    <row r="304" s="4" customFormat="1" x14ac:dyDescent="0.2"/>
    <row r="305" s="4" customFormat="1" x14ac:dyDescent="0.2"/>
    <row r="306" s="4" customFormat="1" x14ac:dyDescent="0.2"/>
    <row r="307" s="4" customFormat="1" x14ac:dyDescent="0.2"/>
    <row r="308" s="4" customFormat="1" x14ac:dyDescent="0.2"/>
    <row r="309" s="4" customFormat="1" x14ac:dyDescent="0.2"/>
    <row r="310" s="4" customFormat="1" x14ac:dyDescent="0.2"/>
    <row r="311" s="4" customFormat="1" x14ac:dyDescent="0.2"/>
    <row r="312" s="4" customFormat="1" x14ac:dyDescent="0.2"/>
    <row r="313" s="4" customFormat="1" x14ac:dyDescent="0.2"/>
    <row r="314" s="4" customFormat="1" x14ac:dyDescent="0.2"/>
    <row r="315" s="4" customFormat="1" x14ac:dyDescent="0.2"/>
    <row r="316" s="4" customFormat="1" x14ac:dyDescent="0.2"/>
    <row r="317" s="4" customFormat="1" x14ac:dyDescent="0.2"/>
    <row r="318" s="4" customFormat="1" x14ac:dyDescent="0.2"/>
    <row r="319" s="4" customFormat="1" x14ac:dyDescent="0.2"/>
    <row r="320" s="4" customFormat="1" x14ac:dyDescent="0.2"/>
    <row r="321" s="4" customFormat="1" x14ac:dyDescent="0.2"/>
    <row r="322" s="4" customFormat="1" x14ac:dyDescent="0.2"/>
    <row r="323" s="4" customFormat="1" x14ac:dyDescent="0.2"/>
    <row r="324" s="4" customFormat="1" x14ac:dyDescent="0.2"/>
    <row r="325" s="4" customFormat="1" x14ac:dyDescent="0.2"/>
    <row r="326" s="4" customFormat="1" x14ac:dyDescent="0.2"/>
    <row r="327" s="4" customFormat="1" x14ac:dyDescent="0.2"/>
    <row r="328" s="4" customFormat="1" x14ac:dyDescent="0.2"/>
    <row r="329" s="4" customFormat="1" x14ac:dyDescent="0.2"/>
    <row r="330" s="4" customFormat="1" x14ac:dyDescent="0.2"/>
    <row r="331" s="4" customFormat="1" x14ac:dyDescent="0.2"/>
    <row r="332" s="4" customFormat="1" x14ac:dyDescent="0.2"/>
    <row r="333" s="4" customFormat="1" x14ac:dyDescent="0.2"/>
    <row r="334" s="4" customFormat="1" x14ac:dyDescent="0.2"/>
    <row r="335" s="4" customFormat="1" x14ac:dyDescent="0.2"/>
    <row r="336" s="4" customFormat="1" x14ac:dyDescent="0.2"/>
    <row r="337" s="4" customFormat="1" x14ac:dyDescent="0.2"/>
    <row r="338" s="4" customFormat="1" x14ac:dyDescent="0.2"/>
    <row r="339" s="4" customFormat="1" x14ac:dyDescent="0.2"/>
    <row r="340" s="4" customFormat="1" x14ac:dyDescent="0.2"/>
    <row r="341" s="4" customFormat="1" x14ac:dyDescent="0.2"/>
    <row r="342" s="4" customFormat="1" x14ac:dyDescent="0.2"/>
    <row r="343" s="4" customFormat="1" x14ac:dyDescent="0.2"/>
    <row r="344" s="4" customFormat="1" x14ac:dyDescent="0.2"/>
    <row r="345" s="4" customFormat="1" x14ac:dyDescent="0.2"/>
    <row r="346" s="4" customFormat="1" x14ac:dyDescent="0.2"/>
    <row r="347" s="4" customFormat="1" x14ac:dyDescent="0.2"/>
    <row r="348" s="4" customFormat="1" x14ac:dyDescent="0.2"/>
    <row r="349" s="4" customFormat="1" x14ac:dyDescent="0.2"/>
    <row r="350" s="4" customFormat="1" x14ac:dyDescent="0.2"/>
    <row r="351" s="4" customFormat="1" x14ac:dyDescent="0.2"/>
    <row r="352" s="4" customFormat="1" x14ac:dyDescent="0.2"/>
    <row r="353" s="4" customFormat="1" x14ac:dyDescent="0.2"/>
    <row r="354" s="4" customFormat="1" x14ac:dyDescent="0.2"/>
    <row r="355" s="4" customFormat="1" x14ac:dyDescent="0.2"/>
    <row r="356" s="4" customFormat="1" x14ac:dyDescent="0.2"/>
    <row r="357" s="4" customFormat="1" x14ac:dyDescent="0.2"/>
    <row r="358" s="4" customFormat="1" x14ac:dyDescent="0.2"/>
    <row r="359" s="4" customFormat="1" x14ac:dyDescent="0.2"/>
    <row r="360" s="4" customFormat="1" x14ac:dyDescent="0.2"/>
    <row r="361" s="4" customFormat="1" x14ac:dyDescent="0.2"/>
    <row r="362" s="4" customFormat="1" x14ac:dyDescent="0.2"/>
    <row r="363" s="4" customFormat="1" x14ac:dyDescent="0.2"/>
    <row r="364" s="4" customFormat="1" x14ac:dyDescent="0.2"/>
    <row r="365" s="4" customFormat="1" x14ac:dyDescent="0.2"/>
    <row r="366" s="4" customFormat="1" x14ac:dyDescent="0.2"/>
    <row r="367" s="4" customFormat="1" x14ac:dyDescent="0.2"/>
    <row r="368" s="4" customFormat="1" x14ac:dyDescent="0.2"/>
    <row r="369" s="4" customFormat="1" x14ac:dyDescent="0.2"/>
    <row r="370" s="4" customFormat="1" x14ac:dyDescent="0.2"/>
    <row r="371" s="4" customFormat="1" x14ac:dyDescent="0.2"/>
    <row r="372" s="4" customFormat="1" x14ac:dyDescent="0.2"/>
    <row r="373" s="4" customFormat="1" x14ac:dyDescent="0.2"/>
    <row r="374" s="4" customFormat="1" x14ac:dyDescent="0.2"/>
    <row r="375" s="4" customFormat="1" x14ac:dyDescent="0.2"/>
    <row r="376" s="4" customFormat="1" x14ac:dyDescent="0.2"/>
    <row r="377" s="4" customFormat="1" x14ac:dyDescent="0.2"/>
    <row r="378" s="4" customFormat="1" x14ac:dyDescent="0.2"/>
    <row r="379" s="4" customFormat="1" x14ac:dyDescent="0.2"/>
    <row r="380" s="4" customFormat="1" x14ac:dyDescent="0.2"/>
    <row r="381" s="4" customFormat="1" x14ac:dyDescent="0.2"/>
    <row r="382" s="4" customFormat="1" x14ac:dyDescent="0.2"/>
    <row r="383" s="4" customFormat="1" x14ac:dyDescent="0.2"/>
    <row r="384" s="4" customFormat="1" x14ac:dyDescent="0.2"/>
    <row r="385" s="4" customFormat="1" x14ac:dyDescent="0.2"/>
    <row r="386" s="4" customFormat="1" x14ac:dyDescent="0.2"/>
    <row r="387" s="4" customFormat="1" x14ac:dyDescent="0.2"/>
    <row r="388" s="4" customFormat="1" x14ac:dyDescent="0.2"/>
    <row r="389" s="4" customFormat="1" x14ac:dyDescent="0.2"/>
    <row r="390" s="4" customFormat="1" x14ac:dyDescent="0.2"/>
    <row r="391" s="4" customFormat="1" x14ac:dyDescent="0.2"/>
    <row r="392" s="4" customFormat="1" x14ac:dyDescent="0.2"/>
    <row r="393" s="4" customFormat="1" x14ac:dyDescent="0.2"/>
    <row r="394" s="4" customFormat="1" x14ac:dyDescent="0.2"/>
    <row r="395" s="4" customFormat="1" x14ac:dyDescent="0.2"/>
    <row r="396" s="4" customFormat="1" x14ac:dyDescent="0.2"/>
    <row r="397" s="4" customFormat="1" x14ac:dyDescent="0.2"/>
    <row r="398" s="4" customFormat="1" x14ac:dyDescent="0.2"/>
    <row r="399" s="4" customFormat="1" x14ac:dyDescent="0.2"/>
    <row r="400" s="4" customFormat="1" x14ac:dyDescent="0.2"/>
    <row r="401" s="4" customFormat="1" x14ac:dyDescent="0.2"/>
    <row r="402" s="4" customFormat="1" x14ac:dyDescent="0.2"/>
    <row r="403" s="4" customFormat="1" x14ac:dyDescent="0.2"/>
    <row r="404" s="4" customFormat="1" x14ac:dyDescent="0.2"/>
    <row r="405" s="4" customFormat="1" x14ac:dyDescent="0.2"/>
    <row r="406" s="4" customFormat="1" x14ac:dyDescent="0.2"/>
    <row r="407" s="4" customFormat="1" x14ac:dyDescent="0.2"/>
    <row r="408" s="4" customFormat="1" x14ac:dyDescent="0.2"/>
    <row r="409" s="4" customFormat="1" x14ac:dyDescent="0.2"/>
    <row r="410" s="4" customFormat="1" x14ac:dyDescent="0.2"/>
    <row r="411" s="4" customFormat="1" x14ac:dyDescent="0.2"/>
    <row r="412" s="4" customFormat="1" x14ac:dyDescent="0.2"/>
    <row r="413" s="4" customFormat="1" x14ac:dyDescent="0.2"/>
    <row r="414" s="4" customFormat="1" x14ac:dyDescent="0.2"/>
    <row r="415" s="4" customFormat="1" x14ac:dyDescent="0.2"/>
    <row r="416" s="4" customFormat="1" x14ac:dyDescent="0.2"/>
    <row r="417" s="4" customFormat="1" x14ac:dyDescent="0.2"/>
    <row r="418" s="4" customFormat="1" x14ac:dyDescent="0.2"/>
    <row r="419" s="4" customFormat="1" x14ac:dyDescent="0.2"/>
    <row r="420" s="4" customFormat="1" x14ac:dyDescent="0.2"/>
    <row r="421" s="4" customFormat="1" x14ac:dyDescent="0.2"/>
    <row r="422" s="4" customFormat="1" x14ac:dyDescent="0.2"/>
    <row r="423" s="4" customFormat="1" x14ac:dyDescent="0.2"/>
    <row r="424" s="4" customFormat="1" x14ac:dyDescent="0.2"/>
    <row r="425" s="4" customFormat="1" x14ac:dyDescent="0.2"/>
    <row r="426" s="4" customFormat="1" x14ac:dyDescent="0.2"/>
    <row r="427" s="4" customFormat="1" x14ac:dyDescent="0.2"/>
    <row r="428" s="4" customFormat="1" x14ac:dyDescent="0.2"/>
    <row r="429" s="4" customFormat="1" x14ac:dyDescent="0.2"/>
    <row r="430" s="4" customFormat="1" x14ac:dyDescent="0.2"/>
    <row r="431" s="4" customFormat="1" x14ac:dyDescent="0.2"/>
    <row r="432" s="4" customFormat="1" x14ac:dyDescent="0.2"/>
    <row r="433" s="4" customFormat="1" x14ac:dyDescent="0.2"/>
    <row r="434" s="4" customFormat="1" x14ac:dyDescent="0.2"/>
    <row r="435" s="4" customFormat="1" x14ac:dyDescent="0.2"/>
    <row r="436" s="4" customFormat="1" x14ac:dyDescent="0.2"/>
    <row r="437" s="4" customFormat="1" x14ac:dyDescent="0.2"/>
    <row r="438" s="4" customFormat="1" x14ac:dyDescent="0.2"/>
    <row r="439" s="4" customFormat="1" x14ac:dyDescent="0.2"/>
    <row r="440" s="4" customFormat="1" x14ac:dyDescent="0.2"/>
    <row r="441" s="4" customFormat="1" x14ac:dyDescent="0.2"/>
    <row r="442" s="4" customFormat="1" x14ac:dyDescent="0.2"/>
    <row r="443" s="4" customFormat="1" x14ac:dyDescent="0.2"/>
    <row r="444" s="4" customFormat="1" x14ac:dyDescent="0.2"/>
    <row r="445" s="4" customFormat="1" x14ac:dyDescent="0.2"/>
    <row r="446" s="4" customFormat="1" x14ac:dyDescent="0.2"/>
    <row r="447" s="4" customFormat="1" x14ac:dyDescent="0.2"/>
    <row r="448" s="4" customFormat="1" x14ac:dyDescent="0.2"/>
    <row r="449" s="4" customFormat="1" x14ac:dyDescent="0.2"/>
    <row r="450" s="4" customFormat="1" x14ac:dyDescent="0.2"/>
    <row r="451" s="4" customFormat="1" x14ac:dyDescent="0.2"/>
    <row r="452" s="4" customFormat="1" x14ac:dyDescent="0.2"/>
    <row r="453" s="4" customFormat="1" x14ac:dyDescent="0.2"/>
    <row r="454" s="4" customFormat="1" x14ac:dyDescent="0.2"/>
    <row r="455" s="4" customFormat="1" x14ac:dyDescent="0.2"/>
    <row r="456" s="4" customFormat="1" x14ac:dyDescent="0.2"/>
    <row r="457" s="4" customFormat="1" x14ac:dyDescent="0.2"/>
    <row r="458" s="4" customFormat="1" x14ac:dyDescent="0.2"/>
    <row r="459" s="4" customFormat="1" x14ac:dyDescent="0.2"/>
    <row r="460" s="4" customFormat="1" x14ac:dyDescent="0.2"/>
    <row r="461" s="4" customFormat="1" x14ac:dyDescent="0.2"/>
    <row r="462" s="4" customFormat="1" x14ac:dyDescent="0.2"/>
    <row r="463" s="4" customFormat="1" x14ac:dyDescent="0.2"/>
    <row r="464" s="4" customFormat="1" x14ac:dyDescent="0.2"/>
    <row r="465" s="4" customFormat="1" x14ac:dyDescent="0.2"/>
    <row r="466" s="4" customFormat="1" x14ac:dyDescent="0.2"/>
    <row r="467" s="4" customFormat="1" x14ac:dyDescent="0.2"/>
    <row r="468" s="4" customFormat="1" x14ac:dyDescent="0.2"/>
    <row r="469" s="4" customFormat="1" x14ac:dyDescent="0.2"/>
    <row r="470" s="4" customFormat="1" x14ac:dyDescent="0.2"/>
    <row r="471" s="4" customFormat="1" x14ac:dyDescent="0.2"/>
    <row r="472" s="4" customFormat="1" x14ac:dyDescent="0.2"/>
    <row r="473" s="4" customFormat="1" x14ac:dyDescent="0.2"/>
    <row r="474" s="4" customFormat="1" x14ac:dyDescent="0.2"/>
    <row r="475" s="4" customFormat="1" x14ac:dyDescent="0.2"/>
    <row r="476" s="4" customFormat="1" x14ac:dyDescent="0.2"/>
    <row r="477" s="4" customFormat="1" x14ac:dyDescent="0.2"/>
    <row r="478" s="4" customFormat="1" x14ac:dyDescent="0.2"/>
    <row r="479" s="4" customFormat="1" x14ac:dyDescent="0.2"/>
    <row r="480" s="4" customFormat="1" x14ac:dyDescent="0.2"/>
    <row r="481" s="4" customFormat="1" x14ac:dyDescent="0.2"/>
    <row r="482" s="4" customFormat="1" x14ac:dyDescent="0.2"/>
    <row r="483" s="4" customFormat="1" x14ac:dyDescent="0.2"/>
    <row r="484" s="4" customFormat="1" x14ac:dyDescent="0.2"/>
    <row r="485" s="4" customFormat="1" x14ac:dyDescent="0.2"/>
    <row r="486" s="4" customFormat="1" x14ac:dyDescent="0.2"/>
    <row r="487" s="4" customFormat="1" x14ac:dyDescent="0.2"/>
    <row r="488" s="4" customFormat="1" x14ac:dyDescent="0.2"/>
    <row r="489" s="4" customFormat="1" x14ac:dyDescent="0.2"/>
    <row r="490" s="4" customFormat="1" x14ac:dyDescent="0.2"/>
    <row r="491" s="4" customFormat="1" x14ac:dyDescent="0.2"/>
    <row r="492" s="4" customFormat="1" x14ac:dyDescent="0.2"/>
    <row r="493" s="4" customFormat="1" x14ac:dyDescent="0.2"/>
    <row r="494" s="4" customFormat="1" x14ac:dyDescent="0.2"/>
    <row r="495" s="4" customFormat="1" x14ac:dyDescent="0.2"/>
    <row r="496" s="4" customFormat="1" x14ac:dyDescent="0.2"/>
    <row r="497" s="4" customFormat="1" x14ac:dyDescent="0.2"/>
    <row r="498" s="4" customFormat="1" x14ac:dyDescent="0.2"/>
    <row r="499" s="4" customFormat="1" x14ac:dyDescent="0.2"/>
    <row r="500" s="4" customFormat="1" x14ac:dyDescent="0.2"/>
    <row r="501" s="4" customFormat="1" x14ac:dyDescent="0.2"/>
    <row r="502" s="4" customFormat="1" x14ac:dyDescent="0.2"/>
    <row r="503" s="4" customFormat="1" x14ac:dyDescent="0.2"/>
    <row r="504" s="4" customFormat="1" x14ac:dyDescent="0.2"/>
    <row r="505" s="4" customFormat="1" x14ac:dyDescent="0.2"/>
    <row r="506" s="4" customFormat="1" x14ac:dyDescent="0.2"/>
    <row r="507" s="4" customFormat="1" x14ac:dyDescent="0.2"/>
    <row r="508" s="4" customFormat="1" x14ac:dyDescent="0.2"/>
    <row r="509" s="4" customFormat="1" x14ac:dyDescent="0.2"/>
    <row r="510" s="4" customFormat="1" x14ac:dyDescent="0.2"/>
    <row r="511" s="4" customFormat="1" x14ac:dyDescent="0.2"/>
    <row r="512" s="4" customFormat="1" x14ac:dyDescent="0.2"/>
    <row r="513" s="4" customFormat="1" x14ac:dyDescent="0.2"/>
    <row r="514" s="4" customFormat="1" x14ac:dyDescent="0.2"/>
    <row r="515" s="4" customFormat="1" x14ac:dyDescent="0.2"/>
    <row r="516" s="4" customFormat="1" x14ac:dyDescent="0.2"/>
    <row r="517" s="4" customFormat="1" x14ac:dyDescent="0.2"/>
    <row r="518" s="4" customFormat="1" x14ac:dyDescent="0.2"/>
    <row r="519" s="4" customFormat="1" x14ac:dyDescent="0.2"/>
    <row r="520" s="4" customFormat="1" x14ac:dyDescent="0.2"/>
    <row r="521" s="4" customFormat="1" x14ac:dyDescent="0.2"/>
    <row r="522" s="4" customFormat="1" x14ac:dyDescent="0.2"/>
    <row r="523" s="4" customFormat="1" x14ac:dyDescent="0.2"/>
    <row r="524" s="4" customFormat="1" x14ac:dyDescent="0.2"/>
    <row r="525" s="4" customFormat="1" x14ac:dyDescent="0.2"/>
    <row r="526" s="4" customFormat="1" x14ac:dyDescent="0.2"/>
    <row r="527" s="4" customFormat="1" x14ac:dyDescent="0.2"/>
    <row r="528" s="4" customFormat="1" x14ac:dyDescent="0.2"/>
    <row r="529" s="4" customFormat="1" x14ac:dyDescent="0.2"/>
    <row r="530" s="4" customFormat="1" x14ac:dyDescent="0.2"/>
    <row r="531" s="4" customFormat="1" x14ac:dyDescent="0.2"/>
    <row r="532" s="4" customFormat="1" x14ac:dyDescent="0.2"/>
    <row r="533" s="4" customFormat="1" x14ac:dyDescent="0.2"/>
    <row r="534" s="4" customFormat="1" x14ac:dyDescent="0.2"/>
    <row r="535" s="4" customFormat="1" x14ac:dyDescent="0.2"/>
    <row r="536" s="4" customFormat="1" x14ac:dyDescent="0.2"/>
    <row r="537" s="4" customFormat="1" x14ac:dyDescent="0.2"/>
    <row r="538" s="4" customFormat="1" x14ac:dyDescent="0.2"/>
    <row r="539" s="4" customFormat="1" x14ac:dyDescent="0.2"/>
    <row r="540" s="4" customFormat="1" x14ac:dyDescent="0.2"/>
    <row r="541" s="4" customFormat="1" x14ac:dyDescent="0.2"/>
    <row r="542" s="4" customFormat="1" x14ac:dyDescent="0.2"/>
    <row r="543" s="4" customFormat="1" x14ac:dyDescent="0.2"/>
    <row r="544" s="4" customFormat="1" x14ac:dyDescent="0.2"/>
    <row r="545" s="4" customFormat="1" x14ac:dyDescent="0.2"/>
    <row r="546" s="4" customFormat="1" x14ac:dyDescent="0.2"/>
    <row r="547" s="4" customFormat="1" x14ac:dyDescent="0.2"/>
    <row r="548" s="4" customFormat="1" x14ac:dyDescent="0.2"/>
    <row r="549" s="4" customFormat="1" x14ac:dyDescent="0.2"/>
    <row r="550" s="4" customFormat="1" x14ac:dyDescent="0.2"/>
    <row r="551" s="4" customFormat="1" x14ac:dyDescent="0.2"/>
    <row r="552" s="4" customFormat="1" x14ac:dyDescent="0.2"/>
    <row r="553" s="4" customFormat="1" x14ac:dyDescent="0.2"/>
    <row r="554" s="4" customFormat="1" x14ac:dyDescent="0.2"/>
    <row r="555" s="4" customFormat="1" x14ac:dyDescent="0.2"/>
    <row r="556" s="4" customFormat="1" x14ac:dyDescent="0.2"/>
    <row r="557" s="4" customFormat="1" x14ac:dyDescent="0.2"/>
    <row r="558" s="4" customFormat="1" x14ac:dyDescent="0.2"/>
    <row r="559" s="4" customFormat="1" x14ac:dyDescent="0.2"/>
    <row r="560" s="4" customFormat="1" x14ac:dyDescent="0.2"/>
    <row r="561" s="4" customFormat="1" x14ac:dyDescent="0.2"/>
    <row r="562" s="4" customFormat="1" x14ac:dyDescent="0.2"/>
    <row r="563" s="4" customFormat="1" x14ac:dyDescent="0.2"/>
    <row r="564" s="4" customFormat="1" x14ac:dyDescent="0.2"/>
    <row r="565" s="4" customFormat="1" x14ac:dyDescent="0.2"/>
    <row r="566" s="4" customFormat="1" x14ac:dyDescent="0.2"/>
    <row r="567" s="4" customFormat="1" x14ac:dyDescent="0.2"/>
    <row r="568" s="4" customFormat="1" x14ac:dyDescent="0.2"/>
    <row r="569" s="4" customFormat="1" x14ac:dyDescent="0.2"/>
    <row r="570" s="4" customFormat="1" x14ac:dyDescent="0.2"/>
    <row r="571" s="4" customFormat="1" x14ac:dyDescent="0.2"/>
    <row r="572" s="4" customFormat="1" x14ac:dyDescent="0.2"/>
    <row r="573" s="4" customFormat="1" x14ac:dyDescent="0.2"/>
    <row r="574" s="4" customFormat="1" x14ac:dyDescent="0.2"/>
    <row r="575" s="4" customFormat="1" x14ac:dyDescent="0.2"/>
    <row r="576" s="4" customFormat="1" x14ac:dyDescent="0.2"/>
    <row r="577" s="4" customFormat="1" x14ac:dyDescent="0.2"/>
    <row r="578" s="4" customFormat="1" x14ac:dyDescent="0.2"/>
    <row r="579" s="4" customFormat="1" x14ac:dyDescent="0.2"/>
    <row r="580" s="4" customFormat="1" x14ac:dyDescent="0.2"/>
    <row r="581" s="4" customFormat="1" x14ac:dyDescent="0.2"/>
    <row r="582" s="4" customFormat="1" x14ac:dyDescent="0.2"/>
    <row r="583" s="4" customFormat="1" x14ac:dyDescent="0.2"/>
    <row r="584" s="4" customFormat="1" x14ac:dyDescent="0.2"/>
    <row r="585" s="4" customFormat="1" x14ac:dyDescent="0.2"/>
    <row r="586" s="4" customFormat="1" x14ac:dyDescent="0.2"/>
    <row r="587" s="4" customFormat="1" x14ac:dyDescent="0.2"/>
    <row r="588" s="4" customFormat="1" x14ac:dyDescent="0.2"/>
    <row r="589" s="4" customFormat="1" x14ac:dyDescent="0.2"/>
    <row r="590" s="4" customFormat="1" x14ac:dyDescent="0.2"/>
    <row r="591" s="4" customFormat="1" x14ac:dyDescent="0.2"/>
    <row r="592" s="4" customFormat="1" x14ac:dyDescent="0.2"/>
    <row r="593" s="4" customFormat="1" x14ac:dyDescent="0.2"/>
    <row r="594" s="4" customFormat="1" x14ac:dyDescent="0.2"/>
    <row r="595" s="4" customFormat="1" x14ac:dyDescent="0.2"/>
    <row r="596" s="4" customFormat="1" x14ac:dyDescent="0.2"/>
    <row r="597" s="4" customFormat="1" x14ac:dyDescent="0.2"/>
    <row r="598" s="4" customFormat="1" x14ac:dyDescent="0.2"/>
    <row r="599" s="4" customFormat="1" x14ac:dyDescent="0.2"/>
    <row r="600" s="4" customFormat="1" x14ac:dyDescent="0.2"/>
    <row r="601" s="4" customFormat="1" x14ac:dyDescent="0.2"/>
    <row r="602" s="4" customFormat="1" x14ac:dyDescent="0.2"/>
    <row r="603" s="4" customFormat="1" x14ac:dyDescent="0.2"/>
    <row r="604" s="4" customFormat="1" x14ac:dyDescent="0.2"/>
    <row r="605" s="4" customFormat="1" x14ac:dyDescent="0.2"/>
    <row r="606" s="4" customFormat="1" x14ac:dyDescent="0.2"/>
    <row r="607" s="4" customFormat="1" x14ac:dyDescent="0.2"/>
    <row r="608" s="4" customFormat="1" x14ac:dyDescent="0.2"/>
    <row r="609" s="4" customFormat="1" x14ac:dyDescent="0.2"/>
    <row r="610" s="4" customFormat="1" x14ac:dyDescent="0.2"/>
    <row r="611" s="4" customFormat="1" x14ac:dyDescent="0.2"/>
    <row r="612" s="4" customFormat="1" x14ac:dyDescent="0.2"/>
    <row r="613" s="4" customFormat="1" x14ac:dyDescent="0.2"/>
    <row r="614" s="4" customFormat="1" x14ac:dyDescent="0.2"/>
    <row r="615" s="4" customFormat="1" x14ac:dyDescent="0.2"/>
    <row r="616" s="4" customFormat="1" x14ac:dyDescent="0.2"/>
    <row r="617" s="4" customFormat="1" x14ac:dyDescent="0.2"/>
    <row r="618" s="4" customFormat="1" x14ac:dyDescent="0.2"/>
    <row r="619" s="4" customFormat="1" x14ac:dyDescent="0.2"/>
    <row r="620" s="4" customFormat="1" x14ac:dyDescent="0.2"/>
    <row r="621" s="4" customFormat="1" x14ac:dyDescent="0.2"/>
    <row r="622" s="4" customFormat="1" x14ac:dyDescent="0.2"/>
    <row r="623" s="4" customFormat="1" x14ac:dyDescent="0.2"/>
    <row r="624" s="4" customFormat="1" x14ac:dyDescent="0.2"/>
    <row r="625" s="4" customFormat="1" x14ac:dyDescent="0.2"/>
    <row r="626" s="4" customFormat="1" x14ac:dyDescent="0.2"/>
    <row r="627" s="4" customFormat="1" x14ac:dyDescent="0.2"/>
    <row r="628" s="4" customFormat="1" x14ac:dyDescent="0.2"/>
    <row r="629" s="4" customFormat="1" x14ac:dyDescent="0.2"/>
    <row r="630" s="4" customFormat="1" x14ac:dyDescent="0.2"/>
    <row r="631" s="4" customFormat="1" x14ac:dyDescent="0.2"/>
    <row r="632" s="4" customFormat="1" x14ac:dyDescent="0.2"/>
    <row r="633" s="4" customFormat="1" x14ac:dyDescent="0.2"/>
    <row r="634" s="4" customFormat="1" x14ac:dyDescent="0.2"/>
    <row r="635" s="4" customFormat="1" x14ac:dyDescent="0.2"/>
    <row r="636" s="4" customFormat="1" x14ac:dyDescent="0.2"/>
    <row r="637" s="4" customFormat="1" x14ac:dyDescent="0.2"/>
    <row r="638" s="4" customFormat="1" x14ac:dyDescent="0.2"/>
    <row r="639" s="4" customFormat="1" x14ac:dyDescent="0.2"/>
    <row r="640" s="4" customFormat="1" x14ac:dyDescent="0.2"/>
    <row r="641" s="4" customFormat="1" x14ac:dyDescent="0.2"/>
    <row r="642" s="4" customFormat="1" x14ac:dyDescent="0.2"/>
    <row r="643" s="4" customFormat="1" x14ac:dyDescent="0.2"/>
    <row r="644" s="4" customFormat="1" x14ac:dyDescent="0.2"/>
    <row r="645" s="4" customFormat="1" x14ac:dyDescent="0.2"/>
    <row r="646" s="4" customFormat="1" x14ac:dyDescent="0.2"/>
    <row r="647" s="4" customFormat="1" x14ac:dyDescent="0.2"/>
    <row r="648" s="4" customFormat="1" x14ac:dyDescent="0.2"/>
    <row r="649" s="4" customFormat="1" x14ac:dyDescent="0.2"/>
    <row r="650" s="4" customFormat="1" x14ac:dyDescent="0.2"/>
    <row r="651" s="4" customFormat="1" x14ac:dyDescent="0.2"/>
    <row r="652" s="4" customFormat="1" x14ac:dyDescent="0.2"/>
    <row r="653" s="4" customFormat="1" x14ac:dyDescent="0.2"/>
    <row r="654" s="4" customFormat="1" x14ac:dyDescent="0.2"/>
    <row r="655" s="4" customFormat="1" x14ac:dyDescent="0.2"/>
    <row r="656" s="4" customFormat="1" x14ac:dyDescent="0.2"/>
    <row r="657" s="4" customFormat="1" x14ac:dyDescent="0.2"/>
    <row r="658" s="4" customFormat="1" x14ac:dyDescent="0.2"/>
    <row r="659" s="4" customFormat="1" x14ac:dyDescent="0.2"/>
    <row r="660" s="4" customFormat="1" x14ac:dyDescent="0.2"/>
    <row r="661" s="4" customFormat="1" x14ac:dyDescent="0.2"/>
    <row r="662" s="4" customFormat="1" x14ac:dyDescent="0.2"/>
    <row r="663" s="4" customFormat="1" x14ac:dyDescent="0.2"/>
    <row r="664" s="4" customFormat="1" x14ac:dyDescent="0.2"/>
    <row r="665" s="4" customFormat="1" x14ac:dyDescent="0.2"/>
    <row r="666" s="4" customFormat="1" x14ac:dyDescent="0.2"/>
    <row r="667" s="4" customFormat="1" x14ac:dyDescent="0.2"/>
    <row r="668" s="4" customFormat="1" x14ac:dyDescent="0.2"/>
    <row r="669" s="4" customFormat="1" x14ac:dyDescent="0.2"/>
    <row r="670" s="4" customFormat="1" x14ac:dyDescent="0.2"/>
    <row r="671" s="4" customFormat="1" x14ac:dyDescent="0.2"/>
    <row r="672" s="4" customFormat="1" x14ac:dyDescent="0.2"/>
    <row r="673" s="4" customFormat="1" x14ac:dyDescent="0.2"/>
    <row r="674" s="4" customFormat="1" x14ac:dyDescent="0.2"/>
    <row r="675" s="4" customFormat="1" x14ac:dyDescent="0.2"/>
    <row r="676" s="4" customFormat="1" x14ac:dyDescent="0.2"/>
    <row r="677" s="4" customFormat="1" x14ac:dyDescent="0.2"/>
    <row r="678" s="4" customFormat="1" x14ac:dyDescent="0.2"/>
    <row r="679" s="4" customFormat="1" x14ac:dyDescent="0.2"/>
    <row r="680" s="4" customFormat="1" x14ac:dyDescent="0.2"/>
    <row r="681" s="4" customFormat="1" x14ac:dyDescent="0.2"/>
    <row r="682" s="4" customFormat="1" x14ac:dyDescent="0.2"/>
    <row r="683" s="4" customFormat="1" x14ac:dyDescent="0.2"/>
    <row r="684" s="4" customFormat="1" x14ac:dyDescent="0.2"/>
    <row r="685" s="4" customFormat="1" x14ac:dyDescent="0.2"/>
    <row r="686" s="4" customFormat="1" x14ac:dyDescent="0.2"/>
    <row r="687" s="4" customFormat="1" x14ac:dyDescent="0.2"/>
    <row r="688" s="4" customFormat="1" x14ac:dyDescent="0.2"/>
    <row r="689" s="4" customFormat="1" x14ac:dyDescent="0.2"/>
    <row r="690" s="4" customFormat="1" x14ac:dyDescent="0.2"/>
    <row r="691" s="4" customFormat="1" x14ac:dyDescent="0.2"/>
    <row r="692" s="4" customFormat="1" x14ac:dyDescent="0.2"/>
    <row r="693" s="4" customFormat="1" x14ac:dyDescent="0.2"/>
    <row r="694" s="4" customFormat="1" x14ac:dyDescent="0.2"/>
    <row r="695" s="4" customFormat="1" x14ac:dyDescent="0.2"/>
    <row r="696" s="4" customFormat="1" x14ac:dyDescent="0.2"/>
    <row r="697" s="4" customFormat="1" x14ac:dyDescent="0.2"/>
    <row r="698" s="4" customFormat="1" x14ac:dyDescent="0.2"/>
    <row r="699" s="4" customFormat="1" x14ac:dyDescent="0.2"/>
  </sheetData>
  <mergeCells count="2">
    <mergeCell ref="B7:E7"/>
    <mergeCell ref="B128:E128"/>
  </mergeCells>
  <dataValidations count="1">
    <dataValidation allowBlank="1" showInputMessage="1" showErrorMessage="1" prompt="Digite el número de datos " sqref="C10:C124" xr:uid="{6A951C42-C5F9-43F5-B772-25D1B9C8154F}"/>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FD6CE7F500FC04D8933C6EBA65FA790" ma:contentTypeVersion="10" ma:contentTypeDescription="Crear nuevo documento." ma:contentTypeScope="" ma:versionID="402df1ebd4e8fd9a620f553455f5df34">
  <xsd:schema xmlns:xsd="http://www.w3.org/2001/XMLSchema" xmlns:xs="http://www.w3.org/2001/XMLSchema" xmlns:p="http://schemas.microsoft.com/office/2006/metadata/properties" xmlns:ns2="4d380389-e2f2-481d-ab3f-0e1013e279ad" xmlns:ns3="429c8285-774f-4659-92b8-7d2f6e18506a" targetNamespace="http://schemas.microsoft.com/office/2006/metadata/properties" ma:root="true" ma:fieldsID="b0b9c0dbcc639399f498a4bb9ac7a84b" ns2:_="" ns3:_="">
    <xsd:import namespace="4d380389-e2f2-481d-ab3f-0e1013e279ad"/>
    <xsd:import namespace="429c8285-774f-4659-92b8-7d2f6e18506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80389-e2f2-481d-ab3f-0e1013e279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d696addb-51a7-4e8c-99f0-4aabcb5356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c8285-774f-4659-92b8-7d2f6e18506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1da23e0c-cb41-45bf-8eb6-13821ca3bb9c}" ma:internalName="TaxCatchAll" ma:showField="CatchAllData" ma:web="429c8285-774f-4659-92b8-7d2f6e1850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A402BA-1928-4613-A6BE-E7CD67001C69}"/>
</file>

<file path=customXml/itemProps2.xml><?xml version="1.0" encoding="utf-8"?>
<ds:datastoreItem xmlns:ds="http://schemas.openxmlformats.org/officeDocument/2006/customXml" ds:itemID="{D2C2C5FB-AA35-4D90-8884-1BEDAE0684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Liquidación sanción</vt:lpstr>
      <vt:lpstr>Base de cálculo con cuantía</vt:lpstr>
      <vt:lpstr>Base de cálculo sin cuantia</vt:lpstr>
      <vt:lpstr>'Liquidación sanción'!Área_de_impresión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William Dussan</cp:lastModifiedBy>
  <cp:lastPrinted>2023-01-21T19:06:44Z</cp:lastPrinted>
  <dcterms:created xsi:type="dcterms:W3CDTF">2021-09-11T14:31:59Z</dcterms:created>
  <dcterms:modified xsi:type="dcterms:W3CDTF">2023-02-07T22:40:00Z</dcterms:modified>
</cp:coreProperties>
</file>